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8460" windowHeight="6120" tabRatio="828" activeTab="1"/>
  </bookViews>
  <sheets>
    <sheet name="Part-I" sheetId="1" r:id="rId1"/>
    <sheet name="Part-II " sheetId="2" r:id="rId2"/>
    <sheet name="Part-III" sheetId="3" r:id="rId3"/>
    <sheet name="Part-IV" sheetId="4" r:id="rId4"/>
  </sheets>
  <definedNames>
    <definedName name="_xlnm.Print_Area" localSheetId="0">'Part-I'!$A$1:$T$27</definedName>
    <definedName name="_xlnm.Print_Area" localSheetId="1">'Part-II '!$A$1:$N$29</definedName>
    <definedName name="_xlnm.Print_Area" localSheetId="2">'Part-III'!$A$1:$Q$36</definedName>
    <definedName name="_xlnm.Print_Area" localSheetId="3">'Part-IV'!$A$1:$BJ$30</definedName>
    <definedName name="_xlnm.Print_Titles" localSheetId="0">'Part-I'!$7:$7</definedName>
    <definedName name="_xlnm.Print_Titles" localSheetId="1">'Part-II '!$7:$7</definedName>
    <definedName name="_xlnm.Print_Titles" localSheetId="2">'Part-III'!$9:$9</definedName>
    <definedName name="_xlnm.Print_Titles" localSheetId="3">'Part-IV'!$10:$10</definedName>
  </definedNames>
  <calcPr fullCalcOnLoad="1"/>
</workbook>
</file>

<file path=xl/comments3.xml><?xml version="1.0" encoding="utf-8"?>
<comments xmlns="http://schemas.openxmlformats.org/spreadsheetml/2006/main">
  <authors>
    <author>N.R.E.G.S.4</author>
  </authors>
  <commentList>
    <comment ref="P27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For the month of April, 08</t>
        </r>
      </text>
    </comment>
  </commentList>
</comments>
</file>

<file path=xl/sharedStrings.xml><?xml version="1.0" encoding="utf-8"?>
<sst xmlns="http://schemas.openxmlformats.org/spreadsheetml/2006/main" count="257" uniqueCount="91">
  <si>
    <t>Maynaguri</t>
  </si>
  <si>
    <t>Kumargram</t>
  </si>
  <si>
    <t>Name of the Block</t>
  </si>
  <si>
    <t>Sadar</t>
  </si>
  <si>
    <t>Rajganj</t>
  </si>
  <si>
    <t>Dhupguri</t>
  </si>
  <si>
    <t>Mal</t>
  </si>
  <si>
    <t>Matiali</t>
  </si>
  <si>
    <t>Nagrakata</t>
  </si>
  <si>
    <t>Falakata</t>
  </si>
  <si>
    <t>Madarihat-Birpara</t>
  </si>
  <si>
    <t>Kalchini</t>
  </si>
  <si>
    <t>Alipurduar-I</t>
  </si>
  <si>
    <t>Alipurduar-II</t>
  </si>
  <si>
    <t>Total</t>
  </si>
  <si>
    <t>No. of Household</t>
  </si>
  <si>
    <t>Jalpaiguri District</t>
  </si>
  <si>
    <t>Sl. No.</t>
  </si>
  <si>
    <t>National Rural Employment Gurantee Act (NREGA)</t>
  </si>
  <si>
    <t>MONTHLY PROGRESS REPORT</t>
  </si>
  <si>
    <t>Other</t>
  </si>
  <si>
    <t>Central</t>
  </si>
  <si>
    <t>State</t>
  </si>
  <si>
    <t>Misc. Receipt</t>
  </si>
  <si>
    <t xml:space="preserve">Cummulative Expenditure </t>
  </si>
  <si>
    <t>On unskilled wage</t>
  </si>
  <si>
    <t>On semi-skilled and skilled wage</t>
  </si>
  <si>
    <t>On Contingency</t>
  </si>
  <si>
    <t>Rural Connectivity</t>
  </si>
  <si>
    <t>Others</t>
  </si>
  <si>
    <t>(Rs. in lakh)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</si>
  <si>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</si>
  <si>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r>
      <t xml:space="preserve">Total             </t>
    </r>
    <r>
      <rPr>
        <b/>
        <i/>
        <sz val="8"/>
        <rFont val="CG Omega"/>
        <family val="2"/>
      </rPr>
      <t xml:space="preserve">  (9+10+11+12)</t>
    </r>
  </si>
  <si>
    <t>Employment Generated ( In lakh Mandays) Cummulative for the year</t>
  </si>
  <si>
    <t>On material</t>
  </si>
  <si>
    <t>Released last year but received during the current year</t>
  </si>
  <si>
    <t>Line Deptt.</t>
  </si>
  <si>
    <t>Zilla Parishad</t>
  </si>
  <si>
    <t>G.T.</t>
  </si>
  <si>
    <t>Release During the Current Year by the Govt. to Z.P.</t>
  </si>
  <si>
    <t>Release During the Current Year to P.S./ Line Deptt.</t>
  </si>
  <si>
    <t>National Rural Employment Gurantee Act (N.R.E.G.A.)</t>
  </si>
  <si>
    <t>SCs</t>
  </si>
  <si>
    <t>STs</t>
  </si>
  <si>
    <t>Households</t>
  </si>
  <si>
    <t>Persondays</t>
  </si>
  <si>
    <t xml:space="preserve">Total                       </t>
  </si>
  <si>
    <t>No. of Days Worked by Women in Col. 10</t>
  </si>
  <si>
    <t>Disabled beneficiaries out of col. 9</t>
  </si>
  <si>
    <t>Unit</t>
  </si>
  <si>
    <t>Completed works</t>
  </si>
  <si>
    <t xml:space="preserve">Water Conservation and water harvesting </t>
  </si>
  <si>
    <t>Ongoing Works</t>
  </si>
  <si>
    <t>Draught Proofing</t>
  </si>
  <si>
    <t>No.</t>
  </si>
  <si>
    <t>Micro Irrigation Works</t>
  </si>
  <si>
    <t>Kms.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</si>
  <si>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</si>
  <si>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</si>
  <si>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</si>
  <si>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</si>
  <si>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Any other activity (approved by MRD)</t>
  </si>
  <si>
    <t>No. of households issued job cards (till the reporting month)</t>
  </si>
  <si>
    <t>Households demanded up to previous month</t>
  </si>
  <si>
    <t>Addl. Household demand during month</t>
  </si>
  <si>
    <t>No. of Household who have demanded wage employment</t>
  </si>
  <si>
    <t>Households provided up to previous month</t>
  </si>
  <si>
    <t>Addl. Household provided during month</t>
  </si>
  <si>
    <t>No. of Household who have provided wage employment (out of col. 3)</t>
  </si>
  <si>
    <t>Out of total of column 4, no. of individual applicants provided employment during the month</t>
  </si>
  <si>
    <t>No. of women provided employment out of col. 5</t>
  </si>
  <si>
    <t>cummulative number of households which have completed 100 days of employment</t>
  </si>
  <si>
    <t>Households (3+5+7)</t>
  </si>
  <si>
    <t>Persondays (4+6+8)</t>
  </si>
  <si>
    <t>Cu. Mt.</t>
  </si>
  <si>
    <t>Hec.</t>
  </si>
  <si>
    <t>Expenditure (lac)</t>
  </si>
  <si>
    <t xml:space="preserve">Monitoring Format for Monthly Report Under </t>
  </si>
  <si>
    <t>No. of land reform / IAY beneficiary out of col. 9</t>
  </si>
  <si>
    <t>this column should be = to col. no. 4 of Part-I</t>
  </si>
  <si>
    <t>No. of Application Registerd</t>
  </si>
  <si>
    <t>1(A)</t>
  </si>
  <si>
    <t>Differece</t>
  </si>
  <si>
    <t>Job Card Issued up to 15-09-2007</t>
  </si>
  <si>
    <t xml:space="preserve">nos. of job card reduced from prev. month. 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</si>
  <si>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</si>
  <si>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No. of Application Registered as on 15-12-07</t>
  </si>
  <si>
    <t>Employment Generation Under NREGA During the year 2008-09 Up to the Month of April' 08</t>
  </si>
  <si>
    <t>Financial Performance Under NREGA During the year 2008-09 Up to the Month of April' 08</t>
  </si>
  <si>
    <t>Physical Performance Under NREGA During the year 2008-09 Up to the Month of April' 08</t>
  </si>
  <si>
    <t>Actual O.B. as on 01.04.08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</si>
</sst>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0"/>
    <numFmt numFmtId="179" formatCode="0.00000000000"/>
    <numFmt numFmtId="180" formatCode="0.000000000000"/>
    <numFmt numFmtId="181" formatCode="0.000%"/>
    <numFmt numFmtId="182" formatCode="0.0000%"/>
    <numFmt numFmtId="183" formatCode="0.00000%"/>
  </numFmts>
  <fonts count="88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sz val="14"/>
      <name val="Copperplate Gothic Light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name val="CG Omega"/>
      <family val="2"/>
    </font>
    <font>
      <b/>
      <sz val="11"/>
      <name val="CG Omega"/>
      <family val="2"/>
    </font>
    <font>
      <b/>
      <i/>
      <u val="single"/>
      <sz val="10"/>
      <name val="CG Omega"/>
      <family val="2"/>
    </font>
    <font>
      <b/>
      <sz val="11"/>
      <name val="Book Antiqua"/>
      <family val="1"/>
    </font>
    <font>
      <b/>
      <sz val="8"/>
      <name val="CG Omega"/>
      <family val="2"/>
    </font>
    <font>
      <b/>
      <i/>
      <sz val="11"/>
      <name val="CG Omega"/>
      <family val="2"/>
    </font>
    <font>
      <b/>
      <i/>
      <sz val="8"/>
      <name val="CG Omega"/>
      <family val="2"/>
    </font>
    <font>
      <sz val="12"/>
      <name val="Blippo Blk BT"/>
      <family val="5"/>
    </font>
    <font>
      <b/>
      <sz val="20"/>
      <name val="Copperplate Gothic Light"/>
      <family val="2"/>
    </font>
    <font>
      <b/>
      <sz val="14"/>
      <name val="CG Omega"/>
      <family val="2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9"/>
      <name val="CG Omega"/>
      <family val="2"/>
    </font>
    <font>
      <sz val="8"/>
      <name val="CG Omega"/>
      <family val="2"/>
    </font>
    <font>
      <b/>
      <sz val="16"/>
      <name val="Copperplate Gothic Light"/>
      <family val="2"/>
    </font>
    <font>
      <b/>
      <sz val="10"/>
      <name val="Balloon XBd BT"/>
      <family val="4"/>
    </font>
    <font>
      <b/>
      <sz val="9"/>
      <name val="Balloon XBd BT"/>
      <family val="4"/>
    </font>
    <font>
      <b/>
      <sz val="12"/>
      <name val="Copperplate Gothic Light"/>
      <family val="2"/>
    </font>
    <font>
      <b/>
      <i/>
      <sz val="16"/>
      <name val="Book Antiqua"/>
      <family val="1"/>
    </font>
    <font>
      <b/>
      <u val="single"/>
      <sz val="14"/>
      <name val="Book Antiqua"/>
      <family val="1"/>
    </font>
    <font>
      <i/>
      <sz val="10"/>
      <name val="CG Omega"/>
      <family val="2"/>
    </font>
    <font>
      <b/>
      <sz val="18"/>
      <name val="CommercialScript BT"/>
      <family val="4"/>
    </font>
    <font>
      <b/>
      <i/>
      <sz val="10"/>
      <name val="CG Omeg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Cooper BlkItHd BT"/>
      <family val="1"/>
    </font>
    <font>
      <b/>
      <i/>
      <u val="single"/>
      <sz val="14"/>
      <name val="Book Antiqua"/>
      <family val="1"/>
    </font>
    <font>
      <sz val="12"/>
      <name val="Symbol"/>
      <family val="1"/>
    </font>
    <font>
      <sz val="12"/>
      <name val="Bookman Old Style"/>
      <family val="1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0"/>
      <name val="Palatino Linotype"/>
      <family val="1"/>
    </font>
    <font>
      <sz val="10"/>
      <color indexed="12"/>
      <name val="Palatino Linotype"/>
      <family val="1"/>
    </font>
    <font>
      <sz val="11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1"/>
      <color indexed="12"/>
      <name val="Palatino Linotype"/>
      <family val="1"/>
    </font>
    <font>
      <sz val="10"/>
      <color indexed="12"/>
      <name val="Book Antiqua"/>
      <family val="1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0"/>
      <color indexed="12"/>
      <name val="Palatino Linotyp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Blippo Blk BT"/>
      <family val="0"/>
    </font>
    <font>
      <b/>
      <u val="single"/>
      <sz val="9"/>
      <name val="CG Omega"/>
      <family val="0"/>
    </font>
    <font>
      <b/>
      <u val="single"/>
      <sz val="10"/>
      <name val="CG Omega"/>
      <family val="0"/>
    </font>
    <font>
      <b/>
      <sz val="12"/>
      <name val="Calibri"/>
      <family val="2"/>
    </font>
    <font>
      <b/>
      <sz val="12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0" fillId="7" borderId="1" applyNumberFormat="0" applyAlignment="0" applyProtection="0"/>
    <xf numFmtId="0" fontId="81" fillId="0" borderId="6" applyNumberFormat="0" applyFill="0" applyAlignment="0" applyProtection="0"/>
    <xf numFmtId="0" fontId="82" fillId="22" borderId="0" applyNumberFormat="0" applyBorder="0" applyAlignment="0" applyProtection="0"/>
    <xf numFmtId="0" fontId="0" fillId="23" borderId="7" applyNumberFormat="0" applyFont="0" applyAlignment="0" applyProtection="0"/>
    <xf numFmtId="0" fontId="83" fillId="20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7" fontId="11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67" fontId="1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10" fontId="32" fillId="0" borderId="0" xfId="59" applyNumberFormat="1" applyFont="1" applyAlignment="1">
      <alignment/>
    </xf>
    <xf numFmtId="0" fontId="32" fillId="0" borderId="0" xfId="0" applyFont="1" applyAlignment="1">
      <alignment/>
    </xf>
    <xf numFmtId="167" fontId="32" fillId="0" borderId="0" xfId="0" applyNumberFormat="1" applyFont="1" applyAlignment="1">
      <alignment/>
    </xf>
    <xf numFmtId="9" fontId="32" fillId="0" borderId="0" xfId="59" applyFont="1" applyAlignment="1">
      <alignment/>
    </xf>
    <xf numFmtId="0" fontId="5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2" fillId="0" borderId="0" xfId="59" applyNumberFormat="1" applyFont="1" applyAlignment="1">
      <alignment/>
    </xf>
    <xf numFmtId="10" fontId="32" fillId="0" borderId="0" xfId="59" applyNumberFormat="1" applyFont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horizontal="center" vertical="center" wrapText="1"/>
    </xf>
    <xf numFmtId="10" fontId="34" fillId="24" borderId="0" xfId="59" applyNumberFormat="1" applyFont="1" applyFill="1" applyAlignment="1">
      <alignment/>
    </xf>
    <xf numFmtId="0" fontId="2" fillId="24" borderId="0" xfId="0" applyFont="1" applyFill="1" applyAlignment="1">
      <alignment/>
    </xf>
    <xf numFmtId="10" fontId="32" fillId="24" borderId="0" xfId="59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8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right" wrapText="1"/>
    </xf>
    <xf numFmtId="2" fontId="8" fillId="7" borderId="10" xfId="0" applyNumberFormat="1" applyFont="1" applyFill="1" applyBorder="1" applyAlignment="1">
      <alignment horizontal="right" wrapText="1"/>
    </xf>
    <xf numFmtId="167" fontId="8" fillId="7" borderId="10" xfId="0" applyNumberFormat="1" applyFont="1" applyFill="1" applyBorder="1" applyAlignment="1">
      <alignment horizontal="right" wrapText="1"/>
    </xf>
    <xf numFmtId="166" fontId="8" fillId="7" borderId="10" xfId="0" applyNumberFormat="1" applyFont="1" applyFill="1" applyBorder="1" applyAlignment="1">
      <alignment horizontal="right" wrapText="1"/>
    </xf>
    <xf numFmtId="0" fontId="11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/>
    </xf>
    <xf numFmtId="167" fontId="11" fillId="0" borderId="10" xfId="0" applyNumberFormat="1" applyFont="1" applyBorder="1" applyAlignment="1">
      <alignment horizontal="right" wrapText="1"/>
    </xf>
    <xf numFmtId="0" fontId="23" fillId="0" borderId="0" xfId="0" applyFont="1" applyAlignment="1">
      <alignment horizontal="center"/>
    </xf>
    <xf numFmtId="0" fontId="38" fillId="0" borderId="0" xfId="0" applyFont="1" applyAlignment="1">
      <alignment/>
    </xf>
    <xf numFmtId="0" fontId="8" fillId="22" borderId="10" xfId="0" applyFont="1" applyFill="1" applyBorder="1" applyAlignment="1">
      <alignment horizontal="center" wrapText="1"/>
    </xf>
    <xf numFmtId="0" fontId="9" fillId="22" borderId="10" xfId="0" applyFont="1" applyFill="1" applyBorder="1" applyAlignment="1">
      <alignment horizontal="right" wrapText="1"/>
    </xf>
    <xf numFmtId="2" fontId="9" fillId="22" borderId="10" xfId="0" applyNumberFormat="1" applyFont="1" applyFill="1" applyBorder="1" applyAlignment="1">
      <alignment horizontal="right" wrapText="1"/>
    </xf>
    <xf numFmtId="167" fontId="13" fillId="22" borderId="10" xfId="0" applyNumberFormat="1" applyFont="1" applyFill="1" applyBorder="1" applyAlignment="1">
      <alignment horizontal="right" wrapText="1"/>
    </xf>
    <xf numFmtId="0" fontId="13" fillId="22" borderId="10" xfId="0" applyFont="1" applyFill="1" applyBorder="1" applyAlignment="1">
      <alignment horizontal="right" wrapText="1"/>
    </xf>
    <xf numFmtId="165" fontId="8" fillId="7" borderId="10" xfId="0" applyNumberFormat="1" applyFont="1" applyFill="1" applyBorder="1" applyAlignment="1">
      <alignment/>
    </xf>
    <xf numFmtId="0" fontId="39" fillId="0" borderId="0" xfId="0" applyFont="1" applyAlignment="1">
      <alignment horizontal="left" indent="8"/>
    </xf>
    <xf numFmtId="0" fontId="40" fillId="0" borderId="0" xfId="0" applyFont="1" applyAlignment="1">
      <alignment horizontal="left" indent="8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0" fontId="11" fillId="0" borderId="0" xfId="59" applyNumberFormat="1" applyFont="1" applyFill="1" applyAlignment="1">
      <alignment/>
    </xf>
    <xf numFmtId="0" fontId="3" fillId="0" borderId="0" xfId="0" applyFont="1" applyAlignment="1">
      <alignment vertical="center"/>
    </xf>
    <xf numFmtId="0" fontId="17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183" fontId="11" fillId="0" borderId="0" xfId="59" applyNumberFormat="1" applyFont="1" applyAlignment="1">
      <alignment/>
    </xf>
    <xf numFmtId="1" fontId="13" fillId="0" borderId="12" xfId="0" applyNumberFormat="1" applyFont="1" applyBorder="1" applyAlignment="1">
      <alignment horizontal="right" wrapText="1"/>
    </xf>
    <xf numFmtId="167" fontId="13" fillId="0" borderId="12" xfId="0" applyNumberFormat="1" applyFont="1" applyBorder="1" applyAlignment="1">
      <alignment horizontal="right" wrapText="1"/>
    </xf>
    <xf numFmtId="166" fontId="13" fillId="0" borderId="12" xfId="0" applyNumberFormat="1" applyFont="1" applyBorder="1" applyAlignment="1">
      <alignment horizontal="right" wrapText="1"/>
    </xf>
    <xf numFmtId="1" fontId="13" fillId="0" borderId="10" xfId="0" applyNumberFormat="1" applyFont="1" applyBorder="1" applyAlignment="1">
      <alignment horizontal="right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right" vertical="center" wrapText="1"/>
    </xf>
    <xf numFmtId="0" fontId="45" fillId="4" borderId="10" xfId="0" applyFont="1" applyFill="1" applyBorder="1" applyAlignment="1">
      <alignment vertical="center"/>
    </xf>
    <xf numFmtId="1" fontId="44" fillId="4" borderId="10" xfId="0" applyNumberFormat="1" applyFont="1" applyFill="1" applyBorder="1" applyAlignment="1">
      <alignment horizontal="right" vertical="center" wrapText="1"/>
    </xf>
    <xf numFmtId="1" fontId="44" fillId="4" borderId="10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/>
    </xf>
    <xf numFmtId="0" fontId="32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/>
    </xf>
    <xf numFmtId="0" fontId="53" fillId="0" borderId="11" xfId="0" applyFont="1" applyFill="1" applyBorder="1" applyAlignment="1">
      <alignment horizontal="center" wrapText="1"/>
    </xf>
    <xf numFmtId="0" fontId="53" fillId="0" borderId="10" xfId="0" applyFont="1" applyBorder="1" applyAlignment="1">
      <alignment/>
    </xf>
    <xf numFmtId="1" fontId="5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7" fontId="9" fillId="7" borderId="10" xfId="0" applyNumberFormat="1" applyFont="1" applyFill="1" applyBorder="1" applyAlignment="1">
      <alignment horizontal="right" wrapText="1"/>
    </xf>
    <xf numFmtId="167" fontId="8" fillId="7" borderId="10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9" fontId="11" fillId="0" borderId="0" xfId="59" applyFont="1" applyAlignment="1">
      <alignment/>
    </xf>
    <xf numFmtId="164" fontId="53" fillId="0" borderId="10" xfId="0" applyNumberFormat="1" applyFont="1" applyBorder="1" applyAlignment="1">
      <alignment/>
    </xf>
    <xf numFmtId="0" fontId="54" fillId="0" borderId="0" xfId="0" applyFont="1" applyBorder="1" applyAlignment="1">
      <alignment/>
    </xf>
    <xf numFmtId="167" fontId="8" fillId="0" borderId="0" xfId="0" applyNumberFormat="1" applyFont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4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wrapText="1"/>
    </xf>
    <xf numFmtId="0" fontId="45" fillId="4" borderId="10" xfId="0" applyFont="1" applyFill="1" applyBorder="1" applyAlignment="1">
      <alignment/>
    </xf>
    <xf numFmtId="0" fontId="45" fillId="22" borderId="10" xfId="0" applyFont="1" applyFill="1" applyBorder="1" applyAlignment="1">
      <alignment horizontal="right" wrapText="1"/>
    </xf>
    <xf numFmtId="0" fontId="45" fillId="0" borderId="10" xfId="0" applyFont="1" applyFill="1" applyBorder="1" applyAlignment="1">
      <alignment horizontal="right"/>
    </xf>
    <xf numFmtId="1" fontId="45" fillId="0" borderId="10" xfId="0" applyNumberFormat="1" applyFont="1" applyFill="1" applyBorder="1" applyAlignment="1">
      <alignment horizontal="right" wrapText="1"/>
    </xf>
    <xf numFmtId="1" fontId="45" fillId="0" borderId="10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1" fontId="58" fillId="0" borderId="10" xfId="0" applyNumberFormat="1" applyFont="1" applyBorder="1" applyAlignment="1">
      <alignment horizontal="right" wrapText="1"/>
    </xf>
    <xf numFmtId="167" fontId="58" fillId="0" borderId="10" xfId="0" applyNumberFormat="1" applyFont="1" applyBorder="1" applyAlignment="1">
      <alignment horizontal="right" wrapText="1"/>
    </xf>
    <xf numFmtId="1" fontId="58" fillId="24" borderId="10" xfId="0" applyNumberFormat="1" applyFont="1" applyFill="1" applyBorder="1" applyAlignment="1">
      <alignment horizontal="right" wrapText="1"/>
    </xf>
    <xf numFmtId="1" fontId="57" fillId="0" borderId="10" xfId="0" applyNumberFormat="1" applyFont="1" applyBorder="1" applyAlignment="1">
      <alignment horizontal="center" wrapText="1"/>
    </xf>
    <xf numFmtId="1" fontId="58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1" fontId="58" fillId="0" borderId="10" xfId="0" applyNumberFormat="1" applyFont="1" applyFill="1" applyBorder="1" applyAlignment="1">
      <alignment horizontal="right" wrapText="1"/>
    </xf>
    <xf numFmtId="167" fontId="58" fillId="0" borderId="10" xfId="0" applyNumberFormat="1" applyFont="1" applyFill="1" applyBorder="1" applyAlignment="1">
      <alignment horizontal="right" wrapText="1"/>
    </xf>
    <xf numFmtId="1" fontId="58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right" wrapText="1"/>
    </xf>
    <xf numFmtId="2" fontId="58" fillId="0" borderId="10" xfId="0" applyNumberFormat="1" applyFont="1" applyFill="1" applyBorder="1" applyAlignment="1">
      <alignment horizontal="right" wrapText="1"/>
    </xf>
    <xf numFmtId="0" fontId="58" fillId="25" borderId="10" xfId="0" applyFont="1" applyFill="1" applyBorder="1" applyAlignment="1">
      <alignment horizontal="right" wrapText="1"/>
    </xf>
    <xf numFmtId="2" fontId="58" fillId="25" borderId="10" xfId="0" applyNumberFormat="1" applyFont="1" applyFill="1" applyBorder="1" applyAlignment="1">
      <alignment horizontal="right"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right" wrapText="1"/>
    </xf>
    <xf numFmtId="2" fontId="58" fillId="0" borderId="10" xfId="0" applyNumberFormat="1" applyFont="1" applyBorder="1" applyAlignment="1">
      <alignment horizontal="right" wrapText="1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60" fillId="0" borderId="10" xfId="0" applyFont="1" applyBorder="1" applyAlignment="1">
      <alignment/>
    </xf>
    <xf numFmtId="1" fontId="60" fillId="0" borderId="10" xfId="0" applyNumberFormat="1" applyFont="1" applyBorder="1" applyAlignment="1">
      <alignment/>
    </xf>
    <xf numFmtId="1" fontId="59" fillId="0" borderId="10" xfId="0" applyNumberFormat="1" applyFont="1" applyBorder="1" applyAlignment="1">
      <alignment/>
    </xf>
    <xf numFmtId="165" fontId="59" fillId="0" borderId="10" xfId="0" applyNumberFormat="1" applyFont="1" applyBorder="1" applyAlignment="1">
      <alignment/>
    </xf>
    <xf numFmtId="165" fontId="61" fillId="0" borderId="0" xfId="0" applyNumberFormat="1" applyFont="1" applyAlignment="1">
      <alignment/>
    </xf>
    <xf numFmtId="0" fontId="61" fillId="0" borderId="0" xfId="0" applyFont="1" applyAlignment="1">
      <alignment/>
    </xf>
    <xf numFmtId="2" fontId="59" fillId="0" borderId="10" xfId="0" applyNumberFormat="1" applyFont="1" applyBorder="1" applyAlignment="1">
      <alignment/>
    </xf>
    <xf numFmtId="0" fontId="60" fillId="0" borderId="10" xfId="0" applyFont="1" applyFill="1" applyBorder="1" applyAlignment="1">
      <alignment/>
    </xf>
    <xf numFmtId="0" fontId="62" fillId="4" borderId="10" xfId="0" applyFont="1" applyFill="1" applyBorder="1" applyAlignment="1">
      <alignment/>
    </xf>
    <xf numFmtId="167" fontId="58" fillId="0" borderId="10" xfId="0" applyNumberFormat="1" applyFont="1" applyFill="1" applyBorder="1" applyAlignment="1">
      <alignment/>
    </xf>
    <xf numFmtId="0" fontId="57" fillId="0" borderId="14" xfId="0" applyFont="1" applyBorder="1" applyAlignment="1">
      <alignment horizontal="left" vertical="center"/>
    </xf>
    <xf numFmtId="167" fontId="58" fillId="0" borderId="10" xfId="0" applyNumberFormat="1" applyFont="1" applyBorder="1" applyAlignment="1">
      <alignment horizontal="right"/>
    </xf>
    <xf numFmtId="1" fontId="58" fillId="0" borderId="10" xfId="0" applyNumberFormat="1" applyFont="1" applyBorder="1" applyAlignment="1">
      <alignment horizontal="right"/>
    </xf>
    <xf numFmtId="1" fontId="45" fillId="0" borderId="10" xfId="0" applyNumberFormat="1" applyFont="1" applyFill="1" applyBorder="1" applyAlignment="1">
      <alignment/>
    </xf>
    <xf numFmtId="0" fontId="60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165" fontId="60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4" fontId="60" fillId="0" borderId="10" xfId="0" applyNumberFormat="1" applyFont="1" applyBorder="1" applyAlignment="1">
      <alignment/>
    </xf>
    <xf numFmtId="0" fontId="57" fillId="0" borderId="11" xfId="0" applyFont="1" applyBorder="1" applyAlignment="1">
      <alignment horizontal="left" vertical="center"/>
    </xf>
    <xf numFmtId="1" fontId="58" fillId="0" borderId="12" xfId="0" applyNumberFormat="1" applyFont="1" applyBorder="1" applyAlignment="1">
      <alignment horizontal="right" wrapText="1"/>
    </xf>
    <xf numFmtId="167" fontId="58" fillId="0" borderId="12" xfId="0" applyNumberFormat="1" applyFont="1" applyBorder="1" applyAlignment="1">
      <alignment horizontal="right" wrapText="1"/>
    </xf>
    <xf numFmtId="1" fontId="58" fillId="24" borderId="12" xfId="0" applyNumberFormat="1" applyFont="1" applyFill="1" applyBorder="1" applyAlignment="1">
      <alignment horizontal="right" wrapText="1"/>
    </xf>
    <xf numFmtId="0" fontId="66" fillId="0" borderId="10" xfId="0" applyFont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/>
    </xf>
    <xf numFmtId="1" fontId="60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1" fontId="59" fillId="0" borderId="10" xfId="0" applyNumberFormat="1" applyFont="1" applyFill="1" applyBorder="1" applyAlignment="1">
      <alignment/>
    </xf>
    <xf numFmtId="165" fontId="59" fillId="0" borderId="1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165" fontId="69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3" fillId="2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" fontId="5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zoomScale="85" zoomScaleNormal="85" zoomScalePageLayoutView="0" workbookViewId="0" topLeftCell="A6">
      <selection activeCell="U11" sqref="U11"/>
    </sheetView>
  </sheetViews>
  <sheetFormatPr defaultColWidth="9.140625" defaultRowHeight="12.75"/>
  <cols>
    <col min="1" max="1" width="5.28125" style="3" customWidth="1"/>
    <col min="2" max="2" width="18.00390625" style="2" customWidth="1"/>
    <col min="3" max="3" width="12.140625" style="82" hidden="1" customWidth="1"/>
    <col min="4" max="4" width="10.00390625" style="2" customWidth="1"/>
    <col min="5" max="5" width="9.421875" style="2" hidden="1" customWidth="1"/>
    <col min="6" max="6" width="9.28125" style="1" customWidth="1"/>
    <col min="7" max="8" width="8.28125" style="1" customWidth="1"/>
    <col min="9" max="9" width="8.8515625" style="1" customWidth="1"/>
    <col min="10" max="10" width="12.140625" style="80" hidden="1" customWidth="1"/>
    <col min="11" max="11" width="9.57421875" style="80" hidden="1" customWidth="1"/>
    <col min="12" max="12" width="11.28125" style="1" customWidth="1"/>
    <col min="13" max="14" width="9.8515625" style="1" customWidth="1"/>
    <col min="15" max="15" width="10.421875" style="1" customWidth="1"/>
    <col min="16" max="16" width="9.57421875" style="1" customWidth="1"/>
    <col min="17" max="17" width="10.421875" style="1" customWidth="1"/>
    <col min="18" max="18" width="12.28125" style="1" customWidth="1"/>
    <col min="19" max="19" width="12.57421875" style="1" customWidth="1"/>
    <col min="20" max="20" width="10.57421875" style="1" customWidth="1"/>
    <col min="21" max="16384" width="9.140625" style="1" customWidth="1"/>
  </cols>
  <sheetData>
    <row r="1" spans="1:20" ht="29.25" customHeight="1">
      <c r="A1" s="216" t="s">
        <v>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</row>
    <row r="2" spans="1:20" ht="25.5" customHeight="1">
      <c r="A2" s="216" t="s">
        <v>41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ht="13.5" customHeight="1">
      <c r="A3" s="7"/>
      <c r="B3" s="7"/>
      <c r="C3" s="48"/>
      <c r="D3" s="7"/>
      <c r="E3" s="7"/>
      <c r="F3" s="7"/>
      <c r="G3" s="7"/>
      <c r="H3" s="7"/>
      <c r="I3" s="7"/>
      <c r="J3" s="48"/>
      <c r="K3" s="48"/>
      <c r="L3" s="7"/>
      <c r="M3" s="7"/>
      <c r="N3" s="7"/>
      <c r="O3" s="7"/>
      <c r="P3" s="7"/>
      <c r="Q3" s="7"/>
      <c r="R3" s="7"/>
      <c r="S3" s="7"/>
      <c r="T3" s="7"/>
    </row>
    <row r="4" spans="1:20" ht="16.5" customHeight="1">
      <c r="A4" s="209" t="s">
        <v>87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5" spans="1:20" ht="16.5" customHeight="1">
      <c r="A5" s="7"/>
      <c r="B5" s="7"/>
      <c r="C5" s="48"/>
      <c r="D5" s="7"/>
      <c r="E5" s="7"/>
      <c r="F5" s="7"/>
      <c r="G5" s="7"/>
      <c r="H5" s="7"/>
      <c r="I5" s="7"/>
      <c r="J5" s="48"/>
      <c r="K5" s="48"/>
      <c r="L5" s="7"/>
      <c r="M5" s="7"/>
      <c r="N5" s="7"/>
      <c r="O5" s="7"/>
      <c r="P5" s="7"/>
      <c r="Q5" s="7"/>
      <c r="R5" s="7"/>
      <c r="S5" s="7"/>
      <c r="T5" s="7"/>
    </row>
    <row r="6" spans="1:20" ht="15.75">
      <c r="A6" s="39" t="s">
        <v>16</v>
      </c>
      <c r="B6" s="9"/>
      <c r="C6" s="81"/>
      <c r="D6" s="9"/>
      <c r="E6" s="9"/>
      <c r="F6" s="10"/>
      <c r="G6" s="10"/>
      <c r="H6" s="10"/>
      <c r="I6" s="10"/>
      <c r="J6" s="83"/>
      <c r="K6" s="83"/>
      <c r="L6" s="10"/>
      <c r="M6" s="10"/>
      <c r="N6" s="10"/>
      <c r="O6" s="10"/>
      <c r="P6" s="10"/>
      <c r="Q6" s="10"/>
      <c r="R6" s="12"/>
      <c r="S6" s="12"/>
      <c r="T6" s="12"/>
    </row>
    <row r="7" spans="1:20" s="24" customFormat="1" ht="59.25" customHeight="1">
      <c r="A7" s="211" t="s">
        <v>17</v>
      </c>
      <c r="B7" s="213" t="s">
        <v>2</v>
      </c>
      <c r="C7" s="212" t="s">
        <v>86</v>
      </c>
      <c r="D7" s="213" t="s">
        <v>80</v>
      </c>
      <c r="E7" s="212" t="s">
        <v>82</v>
      </c>
      <c r="F7" s="213" t="s">
        <v>62</v>
      </c>
      <c r="G7" s="213"/>
      <c r="H7" s="213"/>
      <c r="I7" s="213"/>
      <c r="J7" s="212" t="s">
        <v>83</v>
      </c>
      <c r="K7" s="212" t="s">
        <v>82</v>
      </c>
      <c r="L7" s="213" t="s">
        <v>65</v>
      </c>
      <c r="M7" s="213"/>
      <c r="N7" s="213"/>
      <c r="O7" s="213" t="s">
        <v>68</v>
      </c>
      <c r="P7" s="213"/>
      <c r="Q7" s="213"/>
      <c r="R7" s="210" t="s">
        <v>69</v>
      </c>
      <c r="S7" s="210" t="s">
        <v>70</v>
      </c>
      <c r="T7" s="210" t="s">
        <v>71</v>
      </c>
    </row>
    <row r="8" spans="1:20" s="25" customFormat="1" ht="78.75" customHeight="1">
      <c r="A8" s="211"/>
      <c r="B8" s="213"/>
      <c r="C8" s="212"/>
      <c r="D8" s="213"/>
      <c r="E8" s="212"/>
      <c r="F8" s="14" t="s">
        <v>42</v>
      </c>
      <c r="G8" s="14" t="s">
        <v>43</v>
      </c>
      <c r="H8" s="14" t="s">
        <v>29</v>
      </c>
      <c r="I8" s="14" t="s">
        <v>14</v>
      </c>
      <c r="J8" s="212"/>
      <c r="K8" s="212"/>
      <c r="L8" s="14" t="s">
        <v>63</v>
      </c>
      <c r="M8" s="14" t="s">
        <v>64</v>
      </c>
      <c r="N8" s="14" t="s">
        <v>14</v>
      </c>
      <c r="O8" s="14" t="s">
        <v>66</v>
      </c>
      <c r="P8" s="14" t="s">
        <v>67</v>
      </c>
      <c r="Q8" s="14" t="s">
        <v>14</v>
      </c>
      <c r="R8" s="210"/>
      <c r="S8" s="210"/>
      <c r="T8" s="210"/>
    </row>
    <row r="9" spans="1:20" s="4" customFormat="1" ht="14.25">
      <c r="A9" s="13"/>
      <c r="B9" s="99">
        <v>1</v>
      </c>
      <c r="C9" s="100"/>
      <c r="D9" s="99" t="s">
        <v>81</v>
      </c>
      <c r="E9" s="101"/>
      <c r="F9" s="215">
        <v>2</v>
      </c>
      <c r="G9" s="215"/>
      <c r="H9" s="215"/>
      <c r="I9" s="215"/>
      <c r="J9" s="101"/>
      <c r="K9" s="101"/>
      <c r="L9" s="215">
        <v>3</v>
      </c>
      <c r="M9" s="215"/>
      <c r="N9" s="215"/>
      <c r="O9" s="215">
        <v>4</v>
      </c>
      <c r="P9" s="215"/>
      <c r="Q9" s="215"/>
      <c r="R9" s="102">
        <v>5</v>
      </c>
      <c r="S9" s="102">
        <v>6</v>
      </c>
      <c r="T9" s="102">
        <v>7</v>
      </c>
    </row>
    <row r="10" spans="1:21" s="140" customFormat="1" ht="17.25">
      <c r="A10" s="130">
        <v>1</v>
      </c>
      <c r="B10" s="131" t="s">
        <v>12</v>
      </c>
      <c r="C10" s="132">
        <v>32469</v>
      </c>
      <c r="D10" s="133">
        <v>33434</v>
      </c>
      <c r="E10" s="134">
        <f aca="true" t="shared" si="0" ref="E10:E23">D10-C10</f>
        <v>965</v>
      </c>
      <c r="F10" s="133">
        <v>19003</v>
      </c>
      <c r="G10" s="133">
        <v>7509</v>
      </c>
      <c r="H10" s="133">
        <v>6847</v>
      </c>
      <c r="I10" s="133">
        <f aca="true" t="shared" si="1" ref="I10:I22">SUM(F10:H10)</f>
        <v>33359</v>
      </c>
      <c r="J10" s="134">
        <v>32250</v>
      </c>
      <c r="K10" s="134">
        <f aca="true" t="shared" si="2" ref="K10:K23">I10-J10</f>
        <v>1109</v>
      </c>
      <c r="L10" s="135"/>
      <c r="M10" s="133">
        <v>5766</v>
      </c>
      <c r="N10" s="133">
        <f>SUM(L10:M10)</f>
        <v>5766</v>
      </c>
      <c r="O10" s="135"/>
      <c r="P10" s="133">
        <v>5766</v>
      </c>
      <c r="Q10" s="133">
        <f aca="true" t="shared" si="3" ref="Q10:Q22">SUM(O10:P10)</f>
        <v>5766</v>
      </c>
      <c r="R10" s="137">
        <v>6705</v>
      </c>
      <c r="S10" s="137">
        <v>2366</v>
      </c>
      <c r="T10" s="138">
        <v>0</v>
      </c>
      <c r="U10" s="139"/>
    </row>
    <row r="11" spans="1:21" s="140" customFormat="1" ht="17.25">
      <c r="A11" s="130">
        <v>2</v>
      </c>
      <c r="B11" s="131" t="s">
        <v>13</v>
      </c>
      <c r="C11" s="130">
        <v>37553</v>
      </c>
      <c r="D11" s="133">
        <v>39024</v>
      </c>
      <c r="E11" s="141">
        <f t="shared" si="0"/>
        <v>1471</v>
      </c>
      <c r="F11" s="133">
        <v>19111</v>
      </c>
      <c r="G11" s="133">
        <v>7998</v>
      </c>
      <c r="H11" s="133">
        <v>11818</v>
      </c>
      <c r="I11" s="133">
        <f t="shared" si="1"/>
        <v>38927</v>
      </c>
      <c r="J11" s="141">
        <v>37540</v>
      </c>
      <c r="K11" s="141">
        <f t="shared" si="2"/>
        <v>1387</v>
      </c>
      <c r="L11" s="135"/>
      <c r="M11" s="133">
        <v>6176</v>
      </c>
      <c r="N11" s="133">
        <f aca="true" t="shared" si="4" ref="N11:N22">SUM(L11:M11)</f>
        <v>6176</v>
      </c>
      <c r="O11" s="135"/>
      <c r="P11" s="133">
        <v>6176</v>
      </c>
      <c r="Q11" s="133">
        <f t="shared" si="3"/>
        <v>6176</v>
      </c>
      <c r="R11" s="137">
        <v>5399.6</v>
      </c>
      <c r="S11" s="137">
        <v>3029</v>
      </c>
      <c r="T11" s="138">
        <v>0</v>
      </c>
      <c r="U11" s="139"/>
    </row>
    <row r="12" spans="1:21" s="140" customFormat="1" ht="17.25">
      <c r="A12" s="130">
        <v>3</v>
      </c>
      <c r="B12" s="131" t="s">
        <v>5</v>
      </c>
      <c r="C12" s="132">
        <v>72500</v>
      </c>
      <c r="D12" s="133">
        <v>75297</v>
      </c>
      <c r="E12" s="134">
        <f t="shared" si="0"/>
        <v>2797</v>
      </c>
      <c r="F12" s="133">
        <v>39752</v>
      </c>
      <c r="G12" s="133">
        <v>16324</v>
      </c>
      <c r="H12" s="133">
        <v>19150</v>
      </c>
      <c r="I12" s="133">
        <f t="shared" si="1"/>
        <v>75226</v>
      </c>
      <c r="J12" s="134">
        <v>71821</v>
      </c>
      <c r="K12" s="134">
        <f t="shared" si="2"/>
        <v>3405</v>
      </c>
      <c r="L12" s="135"/>
      <c r="M12" s="133">
        <v>3644</v>
      </c>
      <c r="N12" s="133">
        <f t="shared" si="4"/>
        <v>3644</v>
      </c>
      <c r="O12" s="135"/>
      <c r="P12" s="136">
        <v>3644</v>
      </c>
      <c r="Q12" s="133">
        <f t="shared" si="3"/>
        <v>3644</v>
      </c>
      <c r="R12" s="137">
        <v>3644</v>
      </c>
      <c r="S12" s="137">
        <v>1053</v>
      </c>
      <c r="T12" s="138">
        <v>0</v>
      </c>
      <c r="U12" s="139"/>
    </row>
    <row r="13" spans="1:21" s="140" customFormat="1" ht="17.25">
      <c r="A13" s="130">
        <v>4</v>
      </c>
      <c r="B13" s="131" t="s">
        <v>9</v>
      </c>
      <c r="C13" s="132">
        <v>41075</v>
      </c>
      <c r="D13" s="133">
        <v>42674</v>
      </c>
      <c r="E13" s="134">
        <f t="shared" si="0"/>
        <v>1599</v>
      </c>
      <c r="F13" s="133">
        <v>20221</v>
      </c>
      <c r="G13" s="133">
        <v>8383</v>
      </c>
      <c r="H13" s="133">
        <v>13484</v>
      </c>
      <c r="I13" s="133">
        <f t="shared" si="1"/>
        <v>42088</v>
      </c>
      <c r="J13" s="134">
        <v>40721</v>
      </c>
      <c r="K13" s="134">
        <f t="shared" si="2"/>
        <v>1367</v>
      </c>
      <c r="L13" s="135"/>
      <c r="M13" s="133">
        <v>4176</v>
      </c>
      <c r="N13" s="133">
        <f t="shared" si="4"/>
        <v>4176</v>
      </c>
      <c r="O13" s="135"/>
      <c r="P13" s="136">
        <v>4176</v>
      </c>
      <c r="Q13" s="133">
        <f t="shared" si="3"/>
        <v>4176</v>
      </c>
      <c r="R13" s="137">
        <v>4178</v>
      </c>
      <c r="S13" s="137">
        <v>1139</v>
      </c>
      <c r="T13" s="138">
        <v>0</v>
      </c>
      <c r="U13" s="139"/>
    </row>
    <row r="14" spans="1:21" s="140" customFormat="1" ht="17.25">
      <c r="A14" s="130">
        <v>5</v>
      </c>
      <c r="B14" s="131" t="s">
        <v>11</v>
      </c>
      <c r="C14" s="132">
        <v>46892</v>
      </c>
      <c r="D14" s="133">
        <v>49063</v>
      </c>
      <c r="E14" s="134">
        <f t="shared" si="0"/>
        <v>2171</v>
      </c>
      <c r="F14" s="133">
        <v>6833</v>
      </c>
      <c r="G14" s="133">
        <v>28276</v>
      </c>
      <c r="H14" s="133">
        <v>13662</v>
      </c>
      <c r="I14" s="133">
        <f t="shared" si="1"/>
        <v>48771</v>
      </c>
      <c r="J14" s="134">
        <v>46550</v>
      </c>
      <c r="K14" s="134">
        <f t="shared" si="2"/>
        <v>2221</v>
      </c>
      <c r="L14" s="135"/>
      <c r="M14" s="133">
        <v>8788</v>
      </c>
      <c r="N14" s="133">
        <f t="shared" si="4"/>
        <v>8788</v>
      </c>
      <c r="O14" s="135"/>
      <c r="P14" s="136">
        <v>13513</v>
      </c>
      <c r="Q14" s="133">
        <f t="shared" si="3"/>
        <v>13513</v>
      </c>
      <c r="R14" s="137">
        <v>12857</v>
      </c>
      <c r="S14" s="137">
        <v>4104</v>
      </c>
      <c r="T14" s="138">
        <v>0</v>
      </c>
      <c r="U14" s="139"/>
    </row>
    <row r="15" spans="1:21" s="140" customFormat="1" ht="17.25">
      <c r="A15" s="130">
        <v>6</v>
      </c>
      <c r="B15" s="131" t="s">
        <v>1</v>
      </c>
      <c r="C15" s="132">
        <v>35694</v>
      </c>
      <c r="D15" s="133">
        <v>36248</v>
      </c>
      <c r="E15" s="134">
        <f t="shared" si="0"/>
        <v>554</v>
      </c>
      <c r="F15" s="133">
        <v>14863</v>
      </c>
      <c r="G15" s="133">
        <v>13506</v>
      </c>
      <c r="H15" s="133">
        <v>8911</v>
      </c>
      <c r="I15" s="133">
        <f t="shared" si="1"/>
        <v>37280</v>
      </c>
      <c r="J15" s="134">
        <v>35694</v>
      </c>
      <c r="K15" s="173">
        <f t="shared" si="2"/>
        <v>1586</v>
      </c>
      <c r="L15" s="135"/>
      <c r="M15" s="133">
        <v>5846</v>
      </c>
      <c r="N15" s="133">
        <f t="shared" si="4"/>
        <v>5846</v>
      </c>
      <c r="O15" s="135"/>
      <c r="P15" s="136"/>
      <c r="Q15" s="133">
        <v>5846</v>
      </c>
      <c r="R15" s="137">
        <v>12192</v>
      </c>
      <c r="S15" s="137">
        <v>4222</v>
      </c>
      <c r="T15" s="138">
        <v>0</v>
      </c>
      <c r="U15" s="139"/>
    </row>
    <row r="16" spans="1:21" s="140" customFormat="1" ht="17.25">
      <c r="A16" s="130">
        <v>7</v>
      </c>
      <c r="B16" s="131" t="s">
        <v>10</v>
      </c>
      <c r="C16" s="132">
        <v>33823</v>
      </c>
      <c r="D16" s="133">
        <v>33947</v>
      </c>
      <c r="E16" s="134">
        <f t="shared" si="0"/>
        <v>124</v>
      </c>
      <c r="F16" s="133">
        <v>7744</v>
      </c>
      <c r="G16" s="133">
        <v>14293</v>
      </c>
      <c r="H16" s="133">
        <v>11910</v>
      </c>
      <c r="I16" s="133">
        <f t="shared" si="1"/>
        <v>33947</v>
      </c>
      <c r="J16" s="134">
        <v>33616</v>
      </c>
      <c r="K16" s="134">
        <f t="shared" si="2"/>
        <v>331</v>
      </c>
      <c r="L16" s="135"/>
      <c r="M16" s="133">
        <v>2311</v>
      </c>
      <c r="N16" s="133">
        <f t="shared" si="4"/>
        <v>2311</v>
      </c>
      <c r="O16" s="135"/>
      <c r="P16" s="136">
        <v>2212</v>
      </c>
      <c r="Q16" s="133">
        <f t="shared" si="3"/>
        <v>2212</v>
      </c>
      <c r="R16" s="137">
        <v>3337</v>
      </c>
      <c r="S16" s="137">
        <v>1520</v>
      </c>
      <c r="T16" s="138">
        <v>0</v>
      </c>
      <c r="U16" s="139"/>
    </row>
    <row r="17" spans="1:21" s="140" customFormat="1" ht="17.25">
      <c r="A17" s="130">
        <v>8</v>
      </c>
      <c r="B17" s="131" t="s">
        <v>6</v>
      </c>
      <c r="C17" s="132">
        <v>49283</v>
      </c>
      <c r="D17" s="133">
        <v>51106</v>
      </c>
      <c r="E17" s="134">
        <f t="shared" si="0"/>
        <v>1823</v>
      </c>
      <c r="F17" s="133">
        <v>16390</v>
      </c>
      <c r="G17" s="133">
        <v>17721</v>
      </c>
      <c r="H17" s="133">
        <v>16839</v>
      </c>
      <c r="I17" s="133">
        <f t="shared" si="1"/>
        <v>50950</v>
      </c>
      <c r="J17" s="134">
        <v>49114</v>
      </c>
      <c r="K17" s="173">
        <f t="shared" si="2"/>
        <v>1836</v>
      </c>
      <c r="L17" s="135"/>
      <c r="M17" s="133">
        <v>6203</v>
      </c>
      <c r="N17" s="133">
        <f t="shared" si="4"/>
        <v>6203</v>
      </c>
      <c r="O17" s="135"/>
      <c r="P17" s="136">
        <v>3203</v>
      </c>
      <c r="Q17" s="133">
        <f t="shared" si="3"/>
        <v>3203</v>
      </c>
      <c r="R17" s="137">
        <v>4458</v>
      </c>
      <c r="S17" s="137">
        <v>1128</v>
      </c>
      <c r="T17" s="138">
        <v>0</v>
      </c>
      <c r="U17" s="139"/>
    </row>
    <row r="18" spans="1:21" s="140" customFormat="1" ht="17.25">
      <c r="A18" s="130">
        <v>9</v>
      </c>
      <c r="B18" s="131" t="s">
        <v>7</v>
      </c>
      <c r="C18" s="132">
        <v>20646</v>
      </c>
      <c r="D18" s="133">
        <v>21327</v>
      </c>
      <c r="E18" s="134">
        <f t="shared" si="0"/>
        <v>681</v>
      </c>
      <c r="F18" s="133">
        <v>5250</v>
      </c>
      <c r="G18" s="133">
        <v>10500</v>
      </c>
      <c r="H18" s="136">
        <v>5542</v>
      </c>
      <c r="I18" s="133">
        <f t="shared" si="1"/>
        <v>21292</v>
      </c>
      <c r="J18" s="134">
        <v>20423</v>
      </c>
      <c r="K18" s="173">
        <f t="shared" si="2"/>
        <v>869</v>
      </c>
      <c r="L18" s="135"/>
      <c r="M18" s="136">
        <v>2871</v>
      </c>
      <c r="N18" s="133">
        <f t="shared" si="4"/>
        <v>2871</v>
      </c>
      <c r="O18" s="135"/>
      <c r="P18" s="136">
        <v>2871</v>
      </c>
      <c r="Q18" s="133">
        <f t="shared" si="3"/>
        <v>2871</v>
      </c>
      <c r="R18" s="137">
        <v>1505</v>
      </c>
      <c r="S18" s="137">
        <v>372</v>
      </c>
      <c r="T18" s="138">
        <v>0</v>
      </c>
      <c r="U18" s="139"/>
    </row>
    <row r="19" spans="1:21" s="140" customFormat="1" ht="17.25">
      <c r="A19" s="130">
        <v>10</v>
      </c>
      <c r="B19" s="131" t="s">
        <v>0</v>
      </c>
      <c r="C19" s="132">
        <v>58712</v>
      </c>
      <c r="D19" s="133">
        <v>60239</v>
      </c>
      <c r="E19" s="134">
        <f t="shared" si="0"/>
        <v>1527</v>
      </c>
      <c r="F19" s="133">
        <v>45765</v>
      </c>
      <c r="G19" s="133">
        <v>844</v>
      </c>
      <c r="H19" s="133">
        <v>13603</v>
      </c>
      <c r="I19" s="133">
        <f t="shared" si="1"/>
        <v>60212</v>
      </c>
      <c r="J19" s="134">
        <v>58564</v>
      </c>
      <c r="K19" s="134">
        <f t="shared" si="2"/>
        <v>1648</v>
      </c>
      <c r="L19" s="135"/>
      <c r="M19" s="136">
        <v>8027</v>
      </c>
      <c r="N19" s="133">
        <f t="shared" si="4"/>
        <v>8027</v>
      </c>
      <c r="O19" s="135"/>
      <c r="P19" s="136">
        <v>8019</v>
      </c>
      <c r="Q19" s="133">
        <f t="shared" si="3"/>
        <v>8019</v>
      </c>
      <c r="R19" s="137">
        <v>8241</v>
      </c>
      <c r="S19" s="137">
        <v>1700</v>
      </c>
      <c r="T19" s="178">
        <v>0</v>
      </c>
      <c r="U19" s="139"/>
    </row>
    <row r="20" spans="1:21" s="140" customFormat="1" ht="17.25">
      <c r="A20" s="130">
        <v>11</v>
      </c>
      <c r="B20" s="131" t="s">
        <v>8</v>
      </c>
      <c r="C20" s="132">
        <v>21649</v>
      </c>
      <c r="D20" s="133">
        <v>22563</v>
      </c>
      <c r="E20" s="134">
        <f t="shared" si="0"/>
        <v>914</v>
      </c>
      <c r="F20" s="133">
        <v>4080</v>
      </c>
      <c r="G20" s="133">
        <v>12790</v>
      </c>
      <c r="H20" s="133">
        <v>5693</v>
      </c>
      <c r="I20" s="133">
        <f t="shared" si="1"/>
        <v>22563</v>
      </c>
      <c r="J20" s="134">
        <v>21544</v>
      </c>
      <c r="K20" s="134">
        <f t="shared" si="2"/>
        <v>1019</v>
      </c>
      <c r="L20" s="135"/>
      <c r="M20" s="136">
        <v>7111</v>
      </c>
      <c r="N20" s="133">
        <f t="shared" si="4"/>
        <v>7111</v>
      </c>
      <c r="O20" s="135"/>
      <c r="P20" s="136">
        <v>7111</v>
      </c>
      <c r="Q20" s="133">
        <f t="shared" si="3"/>
        <v>7111</v>
      </c>
      <c r="R20" s="137">
        <v>7429</v>
      </c>
      <c r="S20" s="137">
        <v>1833</v>
      </c>
      <c r="T20" s="178">
        <v>0</v>
      </c>
      <c r="U20" s="139"/>
    </row>
    <row r="21" spans="1:21" s="140" customFormat="1" ht="17.25">
      <c r="A21" s="130">
        <v>12</v>
      </c>
      <c r="B21" s="131" t="s">
        <v>4</v>
      </c>
      <c r="C21" s="132">
        <v>40656</v>
      </c>
      <c r="D21" s="133">
        <v>42092</v>
      </c>
      <c r="E21" s="134">
        <f t="shared" si="0"/>
        <v>1436</v>
      </c>
      <c r="F21" s="133">
        <v>24970</v>
      </c>
      <c r="G21" s="133">
        <v>2341</v>
      </c>
      <c r="H21" s="133">
        <v>14781</v>
      </c>
      <c r="I21" s="133">
        <f t="shared" si="1"/>
        <v>42092</v>
      </c>
      <c r="J21" s="134">
        <v>40656</v>
      </c>
      <c r="K21" s="134">
        <f t="shared" si="2"/>
        <v>1436</v>
      </c>
      <c r="L21" s="135"/>
      <c r="M21" s="133">
        <v>3630</v>
      </c>
      <c r="N21" s="133">
        <f t="shared" si="4"/>
        <v>3630</v>
      </c>
      <c r="O21" s="135"/>
      <c r="P21" s="136">
        <v>3630</v>
      </c>
      <c r="Q21" s="133">
        <f t="shared" si="3"/>
        <v>3630</v>
      </c>
      <c r="R21" s="137">
        <v>3863</v>
      </c>
      <c r="S21" s="137">
        <v>1486</v>
      </c>
      <c r="T21" s="178">
        <v>0</v>
      </c>
      <c r="U21" s="139"/>
    </row>
    <row r="22" spans="1:21" s="140" customFormat="1" ht="17.25">
      <c r="A22" s="130">
        <v>13</v>
      </c>
      <c r="B22" s="131" t="s">
        <v>3</v>
      </c>
      <c r="C22" s="132">
        <v>54394</v>
      </c>
      <c r="D22" s="133">
        <v>55665</v>
      </c>
      <c r="E22" s="134">
        <f t="shared" si="0"/>
        <v>1271</v>
      </c>
      <c r="F22" s="133">
        <v>37905</v>
      </c>
      <c r="G22" s="133">
        <v>8282</v>
      </c>
      <c r="H22" s="133">
        <v>13241</v>
      </c>
      <c r="I22" s="133">
        <f t="shared" si="1"/>
        <v>59428</v>
      </c>
      <c r="J22" s="134">
        <v>54218</v>
      </c>
      <c r="K22" s="173">
        <f t="shared" si="2"/>
        <v>5210</v>
      </c>
      <c r="L22" s="135"/>
      <c r="M22" s="133">
        <v>4556</v>
      </c>
      <c r="N22" s="133">
        <f t="shared" si="4"/>
        <v>4556</v>
      </c>
      <c r="O22" s="135"/>
      <c r="P22" s="133">
        <v>3829</v>
      </c>
      <c r="Q22" s="133">
        <f t="shared" si="3"/>
        <v>3829</v>
      </c>
      <c r="R22" s="137">
        <v>2581</v>
      </c>
      <c r="S22" s="137">
        <v>1238</v>
      </c>
      <c r="T22" s="137">
        <v>0</v>
      </c>
      <c r="U22" s="139"/>
    </row>
    <row r="23" spans="1:21" s="87" customFormat="1" ht="15">
      <c r="A23" s="103"/>
      <c r="B23" s="104" t="s">
        <v>14</v>
      </c>
      <c r="C23" s="105">
        <f>SUM(C10:C22)</f>
        <v>545346</v>
      </c>
      <c r="D23" s="106">
        <f>SUM(D10:D22)</f>
        <v>562679</v>
      </c>
      <c r="E23" s="107">
        <f t="shared" si="0"/>
        <v>17333</v>
      </c>
      <c r="F23" s="106">
        <f>SUM(F10:F22)</f>
        <v>261887</v>
      </c>
      <c r="G23" s="106">
        <f>SUM(G10:G22)</f>
        <v>148767</v>
      </c>
      <c r="H23" s="106">
        <f>SUM(H10:H22)</f>
        <v>155481</v>
      </c>
      <c r="I23" s="106">
        <f>SUM(I10:I22)</f>
        <v>566135</v>
      </c>
      <c r="J23" s="108">
        <f>SUM(J10:J22)</f>
        <v>542711</v>
      </c>
      <c r="K23" s="109">
        <f t="shared" si="2"/>
        <v>23424</v>
      </c>
      <c r="L23" s="106">
        <f aca="true" t="shared" si="5" ref="L23:T23">SUM(L10:L22)</f>
        <v>0</v>
      </c>
      <c r="M23" s="106">
        <f t="shared" si="5"/>
        <v>69105</v>
      </c>
      <c r="N23" s="106">
        <f t="shared" si="5"/>
        <v>69105</v>
      </c>
      <c r="O23" s="106">
        <f t="shared" si="5"/>
        <v>0</v>
      </c>
      <c r="P23" s="106">
        <f t="shared" si="5"/>
        <v>64150</v>
      </c>
      <c r="Q23" s="106">
        <f t="shared" si="5"/>
        <v>69996</v>
      </c>
      <c r="R23" s="106">
        <f t="shared" si="5"/>
        <v>76389.6</v>
      </c>
      <c r="S23" s="106">
        <f t="shared" si="5"/>
        <v>25190</v>
      </c>
      <c r="T23" s="106">
        <f t="shared" si="5"/>
        <v>0</v>
      </c>
      <c r="U23" s="110"/>
    </row>
    <row r="24" spans="1:20" ht="13.5">
      <c r="A24" s="18"/>
      <c r="B24" s="9"/>
      <c r="C24" s="81"/>
      <c r="D24" s="9"/>
      <c r="E24" s="9"/>
      <c r="F24" s="126"/>
      <c r="G24" s="126"/>
      <c r="H24" s="126"/>
      <c r="I24" s="42"/>
      <c r="J24" s="84"/>
      <c r="K24" s="84"/>
      <c r="L24" s="12"/>
      <c r="M24" s="12"/>
      <c r="N24" s="12"/>
      <c r="O24" s="12"/>
      <c r="P24" s="38"/>
      <c r="Q24" s="12"/>
      <c r="R24" s="38"/>
      <c r="S24" s="12"/>
      <c r="T24" s="12"/>
    </row>
    <row r="25" spans="1:20" ht="13.5">
      <c r="A25" s="18"/>
      <c r="B25" s="9"/>
      <c r="C25" s="81"/>
      <c r="D25" s="9"/>
      <c r="E25" s="9"/>
      <c r="F25" s="12"/>
      <c r="G25" s="12"/>
      <c r="H25" s="12"/>
      <c r="I25" s="12"/>
      <c r="J25" s="85"/>
      <c r="K25" s="85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3.5">
      <c r="A26" s="18"/>
      <c r="B26" s="112"/>
      <c r="C26" s="81" t="s">
        <v>84</v>
      </c>
      <c r="D26" s="9"/>
      <c r="E26" s="9"/>
      <c r="F26" s="12"/>
      <c r="G26" s="12"/>
      <c r="H26" s="12"/>
      <c r="I26" s="91"/>
      <c r="J26" s="86"/>
      <c r="K26" s="86"/>
      <c r="L26" s="12"/>
      <c r="M26" s="12"/>
      <c r="N26" s="12"/>
      <c r="O26" s="12"/>
      <c r="P26" s="12"/>
      <c r="Q26" s="214"/>
      <c r="R26" s="214"/>
      <c r="S26" s="214"/>
      <c r="T26" s="214"/>
    </row>
    <row r="27" spans="1:20" ht="13.5">
      <c r="A27" s="18"/>
      <c r="B27" s="9"/>
      <c r="C27" s="81"/>
      <c r="D27" s="9"/>
      <c r="E27" s="9"/>
      <c r="F27" s="12"/>
      <c r="G27" s="12"/>
      <c r="H27" s="12"/>
      <c r="I27" s="12"/>
      <c r="J27" s="85"/>
      <c r="K27" s="85"/>
      <c r="L27" s="12"/>
      <c r="M27" s="12"/>
      <c r="N27" s="12"/>
      <c r="O27" s="12"/>
      <c r="P27" s="12"/>
      <c r="Q27" s="214"/>
      <c r="R27" s="214"/>
      <c r="S27" s="214"/>
      <c r="T27" s="214"/>
    </row>
    <row r="34" spans="14:17" ht="16.5">
      <c r="N34" s="78"/>
      <c r="O34" s="79"/>
      <c r="P34" s="79"/>
      <c r="Q34"/>
    </row>
    <row r="35" spans="14:17" ht="16.5">
      <c r="N35" s="78"/>
      <c r="O35" s="79"/>
      <c r="P35" s="79"/>
      <c r="Q35"/>
    </row>
    <row r="36" spans="14:17" ht="16.5">
      <c r="N36" s="78"/>
      <c r="O36" s="79"/>
      <c r="P36" s="79"/>
      <c r="Q36"/>
    </row>
    <row r="37" spans="14:17" ht="16.5">
      <c r="N37" s="78"/>
      <c r="O37" s="79"/>
      <c r="P37" s="79"/>
      <c r="Q37"/>
    </row>
    <row r="38" spans="14:17" ht="16.5">
      <c r="N38" s="78"/>
      <c r="O38"/>
      <c r="P38" s="79"/>
      <c r="Q38" s="79"/>
    </row>
    <row r="39" spans="14:17" ht="16.5">
      <c r="N39" s="78"/>
      <c r="O39" s="79"/>
      <c r="P39" s="79"/>
      <c r="Q39"/>
    </row>
    <row r="40" spans="14:17" ht="16.5">
      <c r="N40" s="78"/>
      <c r="O40" s="79"/>
      <c r="P40" s="79"/>
      <c r="Q40"/>
    </row>
    <row r="41" spans="14:17" ht="16.5">
      <c r="N41" s="78"/>
      <c r="O41" s="79"/>
      <c r="P41" s="79"/>
      <c r="Q41"/>
    </row>
  </sheetData>
  <sheetProtection/>
  <mergeCells count="21">
    <mergeCell ref="A1:T1"/>
    <mergeCell ref="A4:T4"/>
    <mergeCell ref="F7:I7"/>
    <mergeCell ref="A2:T2"/>
    <mergeCell ref="R7:R8"/>
    <mergeCell ref="S7:S8"/>
    <mergeCell ref="T7:T8"/>
    <mergeCell ref="A7:A8"/>
    <mergeCell ref="C7:C8"/>
    <mergeCell ref="Q26:T26"/>
    <mergeCell ref="Q27:T27"/>
    <mergeCell ref="F9:I9"/>
    <mergeCell ref="L9:N9"/>
    <mergeCell ref="O9:Q9"/>
    <mergeCell ref="E7:E8"/>
    <mergeCell ref="D7:D8"/>
    <mergeCell ref="B7:B8"/>
    <mergeCell ref="O7:Q7"/>
    <mergeCell ref="J7:J8"/>
    <mergeCell ref="K7:K8"/>
    <mergeCell ref="L7:N7"/>
  </mergeCells>
  <conditionalFormatting sqref="K10:K22 E10:E23">
    <cfRule type="cellIs" priority="1" dxfId="1" operator="lessThan" stopIfTrue="1">
      <formula>0</formula>
    </cfRule>
  </conditionalFormatting>
  <printOptions horizontalCentered="1"/>
  <pageMargins left="0.5" right="0.25" top="0.5" bottom="0.75" header="0.5" footer="0.5"/>
  <pageSetup horizontalDpi="600" verticalDpi="600" orientation="landscape" paperSize="9" scale="86" r:id="rId1"/>
  <headerFooter alignWithMargins="0">
    <oddHeader>&amp;RPart-I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85" zoomScaleNormal="85" zoomScalePageLayoutView="0" workbookViewId="0" topLeftCell="A1">
      <pane ySplit="9" topLeftCell="BM10" activePane="bottomLeft" state="frozen"/>
      <selection pane="topLeft" activeCell="A1" sqref="A1"/>
      <selection pane="bottomLeft" activeCell="U2" sqref="U2"/>
    </sheetView>
  </sheetViews>
  <sheetFormatPr defaultColWidth="9.140625" defaultRowHeight="12.75"/>
  <cols>
    <col min="1" max="1" width="6.140625" style="1" customWidth="1"/>
    <col min="2" max="2" width="18.140625" style="2" customWidth="1"/>
    <col min="3" max="3" width="9.8515625" style="1" customWidth="1"/>
    <col min="4" max="4" width="10.00390625" style="1" customWidth="1"/>
    <col min="5" max="5" width="9.7109375" style="1" bestFit="1" customWidth="1"/>
    <col min="6" max="6" width="10.140625" style="1" customWidth="1"/>
    <col min="7" max="7" width="10.00390625" style="1" customWidth="1"/>
    <col min="8" max="8" width="11.7109375" style="1" bestFit="1" customWidth="1"/>
    <col min="9" max="9" width="10.7109375" style="1" bestFit="1" customWidth="1"/>
    <col min="10" max="10" width="10.8515625" style="1" customWidth="1"/>
    <col min="11" max="11" width="6.28125" style="1" hidden="1" customWidth="1"/>
    <col min="12" max="12" width="13.140625" style="1" customWidth="1"/>
    <col min="13" max="13" width="12.28125" style="1" customWidth="1"/>
    <col min="14" max="14" width="10.00390625" style="1" customWidth="1"/>
    <col min="15" max="15" width="10.7109375" style="1" bestFit="1" customWidth="1"/>
    <col min="16" max="16" width="9.421875" style="1" bestFit="1" customWidth="1"/>
    <col min="17" max="16384" width="9.140625" style="1" customWidth="1"/>
  </cols>
  <sheetData>
    <row r="1" spans="1:14" ht="29.25" customHeight="1">
      <c r="A1" s="186" t="s">
        <v>77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s="40" customFormat="1" ht="25.5" customHeight="1">
      <c r="A2" s="190" t="s">
        <v>41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6.5" customHeight="1">
      <c r="A4" s="187" t="s">
        <v>87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customHeight="1">
      <c r="A6" s="8" t="s">
        <v>16</v>
      </c>
      <c r="B6" s="9"/>
      <c r="C6" s="49"/>
      <c r="D6" s="10"/>
      <c r="E6" s="10"/>
      <c r="F6" s="10"/>
      <c r="G6" s="43"/>
      <c r="H6" s="10"/>
      <c r="I6" s="10"/>
      <c r="J6" s="10"/>
      <c r="K6" s="10"/>
      <c r="L6" s="10"/>
      <c r="M6" s="12"/>
      <c r="N6" s="12"/>
    </row>
    <row r="7" spans="1:14" s="24" customFormat="1" ht="30" customHeight="1">
      <c r="A7" s="185" t="s">
        <v>17</v>
      </c>
      <c r="B7" s="188" t="s">
        <v>2</v>
      </c>
      <c r="C7" s="189" t="s">
        <v>33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</row>
    <row r="8" spans="1:14" s="25" customFormat="1" ht="14.25" customHeight="1">
      <c r="A8" s="185"/>
      <c r="B8" s="188"/>
      <c r="C8" s="182" t="s">
        <v>42</v>
      </c>
      <c r="D8" s="182"/>
      <c r="E8" s="182" t="s">
        <v>43</v>
      </c>
      <c r="F8" s="182"/>
      <c r="G8" s="183" t="s">
        <v>20</v>
      </c>
      <c r="H8" s="184"/>
      <c r="I8" s="182" t="s">
        <v>46</v>
      </c>
      <c r="J8" s="182"/>
      <c r="K8" s="96"/>
      <c r="L8" s="182" t="s">
        <v>47</v>
      </c>
      <c r="M8" s="182" t="s">
        <v>78</v>
      </c>
      <c r="N8" s="182" t="s">
        <v>48</v>
      </c>
    </row>
    <row r="9" spans="1:14" s="25" customFormat="1" ht="54.75" customHeight="1">
      <c r="A9" s="185"/>
      <c r="B9" s="188"/>
      <c r="C9" s="97" t="s">
        <v>44</v>
      </c>
      <c r="D9" s="97" t="s">
        <v>45</v>
      </c>
      <c r="E9" s="97" t="s">
        <v>44</v>
      </c>
      <c r="F9" s="97" t="s">
        <v>45</v>
      </c>
      <c r="G9" s="97" t="s">
        <v>44</v>
      </c>
      <c r="H9" s="97" t="s">
        <v>45</v>
      </c>
      <c r="I9" s="96" t="s">
        <v>72</v>
      </c>
      <c r="J9" s="96" t="s">
        <v>73</v>
      </c>
      <c r="K9" s="96"/>
      <c r="L9" s="182"/>
      <c r="M9" s="182"/>
      <c r="N9" s="182"/>
    </row>
    <row r="10" spans="1:14" s="4" customFormat="1" ht="14.25">
      <c r="A10" s="198">
        <v>1</v>
      </c>
      <c r="B10" s="199">
        <v>2</v>
      </c>
      <c r="C10" s="200">
        <v>3</v>
      </c>
      <c r="D10" s="200">
        <v>4</v>
      </c>
      <c r="E10" s="200">
        <v>5</v>
      </c>
      <c r="F10" s="200">
        <v>6</v>
      </c>
      <c r="G10" s="200">
        <v>7</v>
      </c>
      <c r="H10" s="200">
        <v>8</v>
      </c>
      <c r="I10" s="200">
        <v>9</v>
      </c>
      <c r="J10" s="200">
        <v>10</v>
      </c>
      <c r="K10" s="200"/>
      <c r="L10" s="198">
        <v>11</v>
      </c>
      <c r="M10" s="198">
        <v>12</v>
      </c>
      <c r="N10" s="198">
        <v>13</v>
      </c>
    </row>
    <row r="11" spans="1:16" s="149" customFormat="1" ht="15">
      <c r="A11" s="142">
        <v>1</v>
      </c>
      <c r="B11" s="143" t="s">
        <v>12</v>
      </c>
      <c r="C11" s="144">
        <v>3099</v>
      </c>
      <c r="D11" s="145">
        <v>0.4468</v>
      </c>
      <c r="E11" s="144">
        <v>1057</v>
      </c>
      <c r="F11" s="145">
        <v>0.1647</v>
      </c>
      <c r="G11" s="144">
        <v>1598</v>
      </c>
      <c r="H11" s="145">
        <v>0.1884</v>
      </c>
      <c r="I11" s="146">
        <f>C11+E11+G11</f>
        <v>5754</v>
      </c>
      <c r="J11" s="145">
        <f>D11+F11+H11</f>
        <v>0.7998999999999999</v>
      </c>
      <c r="K11" s="147">
        <f>(J11*100000)/I11</f>
        <v>13.901633646159194</v>
      </c>
      <c r="L11" s="144">
        <v>29509</v>
      </c>
      <c r="M11" s="144">
        <v>721</v>
      </c>
      <c r="N11" s="148">
        <v>13</v>
      </c>
      <c r="O11" s="242">
        <f>J11*100000</f>
        <v>79990</v>
      </c>
      <c r="P11" s="242">
        <f>O11/'Part-I'!Q10</f>
        <v>13.872702046479361</v>
      </c>
    </row>
    <row r="12" spans="1:16" s="140" customFormat="1" ht="15">
      <c r="A12" s="150">
        <v>2</v>
      </c>
      <c r="B12" s="151" t="s">
        <v>13</v>
      </c>
      <c r="C12" s="152">
        <v>4346.03</v>
      </c>
      <c r="D12" s="153">
        <v>0.302</v>
      </c>
      <c r="E12" s="152">
        <v>1312.61</v>
      </c>
      <c r="F12" s="153">
        <v>0.10504</v>
      </c>
      <c r="G12" s="152">
        <v>2223.36</v>
      </c>
      <c r="H12" s="153">
        <v>0.17326</v>
      </c>
      <c r="I12" s="146">
        <f aca="true" t="shared" si="0" ref="I12:I17">C12+E12+G12</f>
        <v>7882</v>
      </c>
      <c r="J12" s="153">
        <f aca="true" t="shared" si="1" ref="J12:J17">D12+F12+H12</f>
        <v>0.5802999999999999</v>
      </c>
      <c r="K12" s="147">
        <f aca="true" t="shared" si="2" ref="K12:K25">(J12*100000)/I12</f>
        <v>7.362344582593249</v>
      </c>
      <c r="L12" s="152">
        <v>23922</v>
      </c>
      <c r="M12" s="152">
        <v>909</v>
      </c>
      <c r="N12" s="154">
        <v>159</v>
      </c>
      <c r="O12" s="242">
        <f aca="true" t="shared" si="3" ref="O12:O23">J12*100000</f>
        <v>58029.99999999999</v>
      </c>
      <c r="P12" s="242">
        <f>O12/'Part-I'!Q11</f>
        <v>9.396049222797926</v>
      </c>
    </row>
    <row r="13" spans="1:16" s="149" customFormat="1" ht="15">
      <c r="A13" s="142">
        <v>3</v>
      </c>
      <c r="B13" s="143" t="s">
        <v>5</v>
      </c>
      <c r="C13" s="144">
        <v>1758</v>
      </c>
      <c r="D13" s="145">
        <v>0.2554</v>
      </c>
      <c r="E13" s="144">
        <v>500</v>
      </c>
      <c r="F13" s="145">
        <v>0.074</v>
      </c>
      <c r="G13" s="144">
        <v>1386</v>
      </c>
      <c r="H13" s="145">
        <v>0.18538</v>
      </c>
      <c r="I13" s="146">
        <f>C13+E13+G13</f>
        <v>3644</v>
      </c>
      <c r="J13" s="145">
        <f t="shared" si="1"/>
        <v>0.51478</v>
      </c>
      <c r="K13" s="147">
        <f t="shared" si="2"/>
        <v>14.126783754116355</v>
      </c>
      <c r="L13" s="144">
        <v>1053</v>
      </c>
      <c r="M13" s="144">
        <v>0</v>
      </c>
      <c r="N13" s="148">
        <v>0</v>
      </c>
      <c r="O13" s="242">
        <f t="shared" si="3"/>
        <v>51478</v>
      </c>
      <c r="P13" s="242">
        <f>O13/'Part-I'!Q12</f>
        <v>14.126783754116355</v>
      </c>
    </row>
    <row r="14" spans="1:16" s="149" customFormat="1" ht="15">
      <c r="A14" s="142">
        <v>4</v>
      </c>
      <c r="B14" s="143" t="s">
        <v>9</v>
      </c>
      <c r="C14" s="144">
        <v>1486</v>
      </c>
      <c r="D14" s="145">
        <v>0.10068</v>
      </c>
      <c r="E14" s="144">
        <v>1429</v>
      </c>
      <c r="F14" s="145">
        <v>0.09906</v>
      </c>
      <c r="G14" s="144">
        <v>1261</v>
      </c>
      <c r="H14" s="145">
        <v>0.09989</v>
      </c>
      <c r="I14" s="146">
        <f t="shared" si="0"/>
        <v>4176</v>
      </c>
      <c r="J14" s="145">
        <f t="shared" si="1"/>
        <v>0.29963</v>
      </c>
      <c r="K14" s="147">
        <f t="shared" si="2"/>
        <v>7.175047892720307</v>
      </c>
      <c r="L14" s="144">
        <v>9700</v>
      </c>
      <c r="M14" s="144">
        <v>189</v>
      </c>
      <c r="N14" s="148">
        <v>1</v>
      </c>
      <c r="O14" s="242">
        <f t="shared" si="3"/>
        <v>29963</v>
      </c>
      <c r="P14" s="242">
        <f>O14/'Part-I'!Q13</f>
        <v>7.175047892720307</v>
      </c>
    </row>
    <row r="15" spans="1:16" s="149" customFormat="1" ht="15">
      <c r="A15" s="142">
        <v>5</v>
      </c>
      <c r="B15" s="143" t="s">
        <v>11</v>
      </c>
      <c r="C15" s="144">
        <v>2527</v>
      </c>
      <c r="D15" s="145">
        <v>0.2311</v>
      </c>
      <c r="E15" s="144">
        <v>9624</v>
      </c>
      <c r="F15" s="145">
        <v>0.66956</v>
      </c>
      <c r="G15" s="144">
        <v>4045</v>
      </c>
      <c r="H15" s="145">
        <v>1.33227</v>
      </c>
      <c r="I15" s="146">
        <f>C15+E15+G15</f>
        <v>16196</v>
      </c>
      <c r="J15" s="145">
        <f t="shared" si="1"/>
        <v>2.23293</v>
      </c>
      <c r="K15" s="147">
        <f t="shared" si="2"/>
        <v>13.786922696962213</v>
      </c>
      <c r="L15" s="144">
        <v>26963</v>
      </c>
      <c r="M15" s="144">
        <v>917</v>
      </c>
      <c r="N15" s="148">
        <v>7</v>
      </c>
      <c r="O15" s="242">
        <f t="shared" si="3"/>
        <v>223293</v>
      </c>
      <c r="P15" s="242">
        <f>O15/'Part-I'!Q14</f>
        <v>16.524309923777103</v>
      </c>
    </row>
    <row r="16" spans="1:16" s="149" customFormat="1" ht="15">
      <c r="A16" s="142">
        <v>6</v>
      </c>
      <c r="B16" s="143" t="s">
        <v>1</v>
      </c>
      <c r="C16" s="144">
        <v>31460</v>
      </c>
      <c r="D16" s="145">
        <v>0.7819</v>
      </c>
      <c r="E16" s="144">
        <v>7999</v>
      </c>
      <c r="F16" s="145">
        <v>0.36187</v>
      </c>
      <c r="G16" s="144">
        <v>11049</v>
      </c>
      <c r="H16" s="145">
        <v>0.29887</v>
      </c>
      <c r="I16" s="146">
        <f t="shared" si="0"/>
        <v>50508</v>
      </c>
      <c r="J16" s="145">
        <f t="shared" si="1"/>
        <v>1.44264</v>
      </c>
      <c r="K16" s="147">
        <f t="shared" si="2"/>
        <v>2.8562603943929674</v>
      </c>
      <c r="L16" s="144">
        <v>43742</v>
      </c>
      <c r="M16" s="144">
        <v>2595</v>
      </c>
      <c r="N16" s="148">
        <v>724</v>
      </c>
      <c r="O16" s="242">
        <f t="shared" si="3"/>
        <v>144264</v>
      </c>
      <c r="P16" s="242">
        <f>O16/'Part-I'!Q15</f>
        <v>24.6773862470065</v>
      </c>
    </row>
    <row r="17" spans="1:16" s="149" customFormat="1" ht="15">
      <c r="A17" s="142">
        <v>7</v>
      </c>
      <c r="B17" s="143" t="s">
        <v>10</v>
      </c>
      <c r="C17" s="144">
        <v>554</v>
      </c>
      <c r="D17" s="145">
        <v>0.04252</v>
      </c>
      <c r="E17" s="144">
        <v>953</v>
      </c>
      <c r="F17" s="145">
        <v>0.08586</v>
      </c>
      <c r="G17" s="144">
        <v>1167</v>
      </c>
      <c r="H17" s="145">
        <v>0.09436</v>
      </c>
      <c r="I17" s="146">
        <f t="shared" si="0"/>
        <v>2674</v>
      </c>
      <c r="J17" s="145">
        <f t="shared" si="1"/>
        <v>0.22274</v>
      </c>
      <c r="K17" s="147">
        <f t="shared" si="2"/>
        <v>8.329842931937172</v>
      </c>
      <c r="L17" s="144">
        <v>10240</v>
      </c>
      <c r="M17" s="144">
        <v>82</v>
      </c>
      <c r="N17" s="148">
        <v>14</v>
      </c>
      <c r="O17" s="242">
        <f t="shared" si="3"/>
        <v>22274</v>
      </c>
      <c r="P17" s="242">
        <f>O17/'Part-I'!Q16</f>
        <v>10.069620253164556</v>
      </c>
    </row>
    <row r="18" spans="1:16" s="140" customFormat="1" ht="15">
      <c r="A18" s="150">
        <v>8</v>
      </c>
      <c r="B18" s="151" t="s">
        <v>6</v>
      </c>
      <c r="C18" s="152">
        <v>1780</v>
      </c>
      <c r="D18" s="153">
        <v>0.14793</v>
      </c>
      <c r="E18" s="152">
        <v>2431</v>
      </c>
      <c r="F18" s="153">
        <v>0.10146</v>
      </c>
      <c r="G18" s="152">
        <v>1572</v>
      </c>
      <c r="H18" s="174">
        <v>0.22083</v>
      </c>
      <c r="I18" s="146">
        <f aca="true" t="shared" si="4" ref="I18:I23">C18+E18+G18</f>
        <v>5783</v>
      </c>
      <c r="J18" s="145">
        <f aca="true" t="shared" si="5" ref="J18:J23">D18+F18+H18</f>
        <v>0.47021999999999997</v>
      </c>
      <c r="K18" s="147">
        <f t="shared" si="2"/>
        <v>8.131073837108767</v>
      </c>
      <c r="L18" s="154">
        <v>12084</v>
      </c>
      <c r="M18" s="154">
        <v>402</v>
      </c>
      <c r="N18" s="154">
        <v>0</v>
      </c>
      <c r="O18" s="242">
        <f t="shared" si="3"/>
        <v>47022</v>
      </c>
      <c r="P18" s="242">
        <f>O18/'Part-I'!Q17</f>
        <v>14.680611926319076</v>
      </c>
    </row>
    <row r="19" spans="1:16" s="149" customFormat="1" ht="15">
      <c r="A19" s="142">
        <v>9</v>
      </c>
      <c r="B19" s="175" t="s">
        <v>7</v>
      </c>
      <c r="C19" s="144">
        <v>744</v>
      </c>
      <c r="D19" s="145">
        <v>0.09876</v>
      </c>
      <c r="E19" s="144">
        <v>1327</v>
      </c>
      <c r="F19" s="176">
        <v>0.1499968</v>
      </c>
      <c r="G19" s="177">
        <v>800</v>
      </c>
      <c r="H19" s="176">
        <v>0.10194</v>
      </c>
      <c r="I19" s="146">
        <f t="shared" si="4"/>
        <v>2871</v>
      </c>
      <c r="J19" s="145">
        <f t="shared" si="5"/>
        <v>0.35069680000000003</v>
      </c>
      <c r="K19" s="147">
        <f t="shared" si="2"/>
        <v>12.215144548937653</v>
      </c>
      <c r="L19" s="144">
        <v>5502</v>
      </c>
      <c r="M19" s="144">
        <v>16</v>
      </c>
      <c r="N19" s="148">
        <v>0</v>
      </c>
      <c r="O19" s="242">
        <f t="shared" si="3"/>
        <v>35069.68</v>
      </c>
      <c r="P19" s="242">
        <f>O19/'Part-I'!Q18</f>
        <v>12.215144548937653</v>
      </c>
    </row>
    <row r="20" spans="1:16" s="149" customFormat="1" ht="15">
      <c r="A20" s="142">
        <v>10</v>
      </c>
      <c r="B20" s="143" t="s">
        <v>0</v>
      </c>
      <c r="C20" s="144">
        <v>6161</v>
      </c>
      <c r="D20" s="145">
        <v>0.42516</v>
      </c>
      <c r="E20" s="144">
        <v>85</v>
      </c>
      <c r="F20" s="145">
        <v>0.00393</v>
      </c>
      <c r="G20" s="144">
        <v>1778</v>
      </c>
      <c r="H20" s="176">
        <v>0.10763</v>
      </c>
      <c r="I20" s="146">
        <f t="shared" si="4"/>
        <v>8024</v>
      </c>
      <c r="J20" s="145">
        <f>D20+F20+H20</f>
        <v>0.53672</v>
      </c>
      <c r="K20" s="147">
        <f t="shared" si="2"/>
        <v>6.688933200398804</v>
      </c>
      <c r="L20" s="144">
        <v>13701</v>
      </c>
      <c r="M20" s="144">
        <v>751</v>
      </c>
      <c r="N20" s="148">
        <v>51</v>
      </c>
      <c r="O20" s="242">
        <f t="shared" si="3"/>
        <v>53672</v>
      </c>
      <c r="P20" s="242">
        <f>O20/'Part-I'!Q19</f>
        <v>6.6931038782890635</v>
      </c>
    </row>
    <row r="21" spans="1:16" s="149" customFormat="1" ht="15">
      <c r="A21" s="142">
        <v>11</v>
      </c>
      <c r="B21" s="143" t="s">
        <v>8</v>
      </c>
      <c r="C21" s="144">
        <v>1230</v>
      </c>
      <c r="D21" s="145">
        <v>0.08508</v>
      </c>
      <c r="E21" s="144">
        <v>3856</v>
      </c>
      <c r="F21" s="145">
        <v>0.1983</v>
      </c>
      <c r="G21" s="144">
        <v>2025</v>
      </c>
      <c r="H21" s="176">
        <v>0.15889</v>
      </c>
      <c r="I21" s="146">
        <f t="shared" si="4"/>
        <v>7111</v>
      </c>
      <c r="J21" s="145">
        <f t="shared" si="5"/>
        <v>0.44227000000000005</v>
      </c>
      <c r="K21" s="147">
        <f t="shared" si="2"/>
        <v>6.219519054985235</v>
      </c>
      <c r="L21" s="177">
        <v>16705</v>
      </c>
      <c r="M21" s="148">
        <v>319</v>
      </c>
      <c r="N21" s="148">
        <v>0</v>
      </c>
      <c r="O21" s="242">
        <f t="shared" si="3"/>
        <v>44227.00000000001</v>
      </c>
      <c r="P21" s="242">
        <f>O21/'Part-I'!Q20</f>
        <v>6.219519054985235</v>
      </c>
    </row>
    <row r="22" spans="1:16" s="149" customFormat="1" ht="15">
      <c r="A22" s="142">
        <v>12</v>
      </c>
      <c r="B22" s="143" t="s">
        <v>4</v>
      </c>
      <c r="C22" s="144">
        <v>2794</v>
      </c>
      <c r="D22" s="145">
        <v>0.27158</v>
      </c>
      <c r="E22" s="144">
        <v>31</v>
      </c>
      <c r="F22" s="145">
        <v>0.00327</v>
      </c>
      <c r="G22" s="144">
        <v>555</v>
      </c>
      <c r="H22" s="145">
        <v>0.03234</v>
      </c>
      <c r="I22" s="146">
        <f t="shared" si="4"/>
        <v>3380</v>
      </c>
      <c r="J22" s="145">
        <f t="shared" si="5"/>
        <v>0.30718999999999996</v>
      </c>
      <c r="K22" s="147">
        <f t="shared" si="2"/>
        <v>9.088461538461537</v>
      </c>
      <c r="L22" s="144">
        <v>3383</v>
      </c>
      <c r="M22" s="144">
        <v>210</v>
      </c>
      <c r="N22" s="148">
        <v>0</v>
      </c>
      <c r="O22" s="242">
        <f t="shared" si="3"/>
        <v>30718.999999999996</v>
      </c>
      <c r="P22" s="242">
        <f>O22/'Part-I'!Q21</f>
        <v>8.462534435261707</v>
      </c>
    </row>
    <row r="23" spans="1:16" s="149" customFormat="1" ht="15">
      <c r="A23" s="142">
        <v>13</v>
      </c>
      <c r="B23" s="143" t="s">
        <v>3</v>
      </c>
      <c r="C23" s="144">
        <v>7506</v>
      </c>
      <c r="D23" s="145">
        <v>0.23719</v>
      </c>
      <c r="E23" s="144">
        <v>1170</v>
      </c>
      <c r="F23" s="145">
        <v>0.02507</v>
      </c>
      <c r="G23" s="144">
        <v>2232</v>
      </c>
      <c r="H23" s="145">
        <v>0.04408</v>
      </c>
      <c r="I23" s="146">
        <f t="shared" si="4"/>
        <v>10908</v>
      </c>
      <c r="J23" s="145">
        <f t="shared" si="5"/>
        <v>0.30634</v>
      </c>
      <c r="K23" s="147">
        <f t="shared" si="2"/>
        <v>2.8083975064173083</v>
      </c>
      <c r="L23" s="144">
        <v>8836</v>
      </c>
      <c r="M23" s="144">
        <v>212</v>
      </c>
      <c r="N23" s="148">
        <v>13</v>
      </c>
      <c r="O23" s="242">
        <f t="shared" si="3"/>
        <v>30634</v>
      </c>
      <c r="P23" s="242">
        <f>O23/'Part-I'!Q22</f>
        <v>8.000522329589971</v>
      </c>
    </row>
    <row r="24" spans="1:14" s="149" customFormat="1" ht="15">
      <c r="A24" s="142"/>
      <c r="B24" s="194" t="s">
        <v>36</v>
      </c>
      <c r="C24" s="195"/>
      <c r="D24" s="196"/>
      <c r="E24" s="195"/>
      <c r="F24" s="196"/>
      <c r="G24" s="195"/>
      <c r="H24" s="196"/>
      <c r="I24" s="197"/>
      <c r="J24" s="196">
        <v>0.56869</v>
      </c>
      <c r="K24" s="147"/>
      <c r="L24" s="195"/>
      <c r="M24" s="195"/>
      <c r="N24" s="148"/>
    </row>
    <row r="25" spans="1:14" ht="19.5" customHeight="1">
      <c r="A25" s="16"/>
      <c r="B25" s="17" t="s">
        <v>14</v>
      </c>
      <c r="C25" s="92">
        <f aca="true" t="shared" si="6" ref="C25:N25">SUM(C11:C23)</f>
        <v>65445.03</v>
      </c>
      <c r="D25" s="93">
        <f t="shared" si="6"/>
        <v>3.426100000000001</v>
      </c>
      <c r="E25" s="92">
        <f t="shared" si="6"/>
        <v>31774.61</v>
      </c>
      <c r="F25" s="93">
        <f t="shared" si="6"/>
        <v>2.0421168</v>
      </c>
      <c r="G25" s="92">
        <f t="shared" si="6"/>
        <v>31691.36</v>
      </c>
      <c r="H25" s="93">
        <f t="shared" si="6"/>
        <v>3.03814</v>
      </c>
      <c r="I25" s="92">
        <f>SUM(I11:I23)</f>
        <v>128911</v>
      </c>
      <c r="J25" s="94">
        <f>SUM(J11:J23)</f>
        <v>8.5063568</v>
      </c>
      <c r="K25" s="125">
        <f t="shared" si="2"/>
        <v>6.598627580268558</v>
      </c>
      <c r="L25" s="92">
        <f t="shared" si="6"/>
        <v>205340</v>
      </c>
      <c r="M25" s="92">
        <f>SUM(M11:M23)</f>
        <v>7323</v>
      </c>
      <c r="N25" s="95">
        <f t="shared" si="6"/>
        <v>982</v>
      </c>
    </row>
    <row r="26" spans="1:14" ht="13.5">
      <c r="A26" s="12"/>
      <c r="B26" s="9"/>
      <c r="C26" s="126"/>
      <c r="D26" s="12"/>
      <c r="E26" s="126"/>
      <c r="F26" s="12"/>
      <c r="G26" s="126"/>
      <c r="H26" s="12"/>
      <c r="I26" s="12"/>
      <c r="J26" s="12"/>
      <c r="K26" s="12"/>
      <c r="L26" s="12"/>
      <c r="M26" s="12"/>
      <c r="N26" s="12"/>
    </row>
    <row r="27" spans="1:14" ht="13.5">
      <c r="A27" s="12"/>
      <c r="B27" s="55" t="s">
        <v>79</v>
      </c>
      <c r="C27" s="56"/>
      <c r="D27" s="57"/>
      <c r="E27" s="53"/>
      <c r="F27" s="52"/>
      <c r="G27" s="51"/>
      <c r="H27" s="44"/>
      <c r="I27" s="46"/>
      <c r="J27" s="46"/>
      <c r="K27" s="46"/>
      <c r="L27" s="12"/>
      <c r="M27" s="33"/>
      <c r="N27" s="12"/>
    </row>
    <row r="28" spans="1:14" ht="12.75" customHeight="1">
      <c r="A28" s="12"/>
      <c r="B28" s="9"/>
      <c r="C28" s="45"/>
      <c r="D28" s="47"/>
      <c r="E28" s="45"/>
      <c r="F28" s="47"/>
      <c r="G28" s="45"/>
      <c r="H28" s="51"/>
      <c r="I28" s="45"/>
      <c r="J28" s="45"/>
      <c r="K28" s="45"/>
      <c r="L28" s="12"/>
      <c r="M28" s="12"/>
      <c r="N28" s="12"/>
    </row>
    <row r="29" spans="1:14" ht="15">
      <c r="A29" s="12"/>
      <c r="B29" s="9"/>
      <c r="C29" s="12"/>
      <c r="D29" s="12"/>
      <c r="E29" s="12"/>
      <c r="F29" s="12"/>
      <c r="G29" s="12"/>
      <c r="H29" s="12"/>
      <c r="I29" s="12"/>
      <c r="J29" s="12"/>
      <c r="K29" s="12"/>
      <c r="L29" s="98"/>
      <c r="M29" s="98"/>
      <c r="N29" s="98"/>
    </row>
  </sheetData>
  <sheetProtection/>
  <mergeCells count="13">
    <mergeCell ref="A1:N1"/>
    <mergeCell ref="A4:N4"/>
    <mergeCell ref="B7:B9"/>
    <mergeCell ref="C7:N7"/>
    <mergeCell ref="M8:M9"/>
    <mergeCell ref="N8:N9"/>
    <mergeCell ref="A2:N2"/>
    <mergeCell ref="E8:F8"/>
    <mergeCell ref="C8:D8"/>
    <mergeCell ref="I8:J8"/>
    <mergeCell ref="L8:L9"/>
    <mergeCell ref="G8:H8"/>
    <mergeCell ref="A7:A9"/>
  </mergeCells>
  <printOptions horizontalCentered="1"/>
  <pageMargins left="0.5" right="0.25" top="0.75" bottom="0.75" header="0.5" footer="0.5"/>
  <pageSetup horizontalDpi="600" verticalDpi="600" orientation="landscape" paperSize="9" r:id="rId1"/>
  <headerFooter alignWithMargins="0">
    <oddHeader>&amp;RPart-II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="70" zoomScaleNormal="70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M29" sqref="M29:P29"/>
    </sheetView>
  </sheetViews>
  <sheetFormatPr defaultColWidth="9.140625" defaultRowHeight="12.75"/>
  <cols>
    <col min="1" max="1" width="4.57421875" style="1" customWidth="1"/>
    <col min="2" max="2" width="19.421875" style="2" customWidth="1"/>
    <col min="3" max="3" width="0.42578125" style="1" hidden="1" customWidth="1"/>
    <col min="4" max="4" width="12.421875" style="1" customWidth="1"/>
    <col min="5" max="5" width="11.421875" style="3" customWidth="1"/>
    <col min="6" max="6" width="11.00390625" style="1" customWidth="1"/>
    <col min="7" max="7" width="10.8515625" style="1" customWidth="1"/>
    <col min="8" max="8" width="9.8515625" style="1" customWidth="1"/>
    <col min="9" max="9" width="11.28125" style="1" customWidth="1"/>
    <col min="10" max="10" width="11.140625" style="1" customWidth="1"/>
    <col min="11" max="12" width="11.7109375" style="1" customWidth="1"/>
    <col min="13" max="13" width="13.00390625" style="1" customWidth="1"/>
    <col min="14" max="14" width="13.28125" style="1" customWidth="1"/>
    <col min="15" max="15" width="12.7109375" style="1" customWidth="1"/>
    <col min="16" max="16" width="13.8515625" style="1" customWidth="1"/>
    <col min="17" max="17" width="13.7109375" style="1" customWidth="1"/>
    <col min="18" max="18" width="0.13671875" style="1" hidden="1" customWidth="1"/>
    <col min="19" max="16384" width="9.140625" style="1" customWidth="1"/>
  </cols>
  <sheetData>
    <row r="1" spans="1:18" ht="16.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18"/>
      <c r="Q1" s="218"/>
      <c r="R1" s="5"/>
    </row>
    <row r="2" spans="1:17" ht="31.5" customHeight="1">
      <c r="A2" s="220" t="s">
        <v>41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7.25" customHeight="1">
      <c r="A4" s="221" t="s">
        <v>19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/>
    </row>
    <row r="6" spans="1:17" ht="20.25" customHeight="1">
      <c r="A6" s="209" t="s">
        <v>88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</row>
    <row r="7" spans="1:1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8" s="12" customFormat="1" ht="15.75">
      <c r="A8" s="8" t="s">
        <v>16</v>
      </c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37"/>
      <c r="O8" s="10"/>
      <c r="P8" s="10"/>
      <c r="Q8" s="19" t="s">
        <v>30</v>
      </c>
      <c r="R8" s="10"/>
    </row>
    <row r="9" spans="1:18" s="22" customFormat="1" ht="61.5" customHeight="1">
      <c r="A9" s="213" t="s">
        <v>17</v>
      </c>
      <c r="B9" s="213" t="s">
        <v>2</v>
      </c>
      <c r="C9" s="21" t="s">
        <v>15</v>
      </c>
      <c r="D9" s="213" t="s">
        <v>90</v>
      </c>
      <c r="E9" s="217" t="s">
        <v>35</v>
      </c>
      <c r="F9" s="217"/>
      <c r="G9" s="217" t="s">
        <v>39</v>
      </c>
      <c r="H9" s="217"/>
      <c r="I9" s="217" t="s">
        <v>40</v>
      </c>
      <c r="J9" s="217"/>
      <c r="K9" s="213" t="s">
        <v>23</v>
      </c>
      <c r="L9" s="213" t="s">
        <v>31</v>
      </c>
      <c r="M9" s="219" t="s">
        <v>24</v>
      </c>
      <c r="N9" s="219"/>
      <c r="O9" s="219"/>
      <c r="P9" s="219"/>
      <c r="Q9" s="219"/>
      <c r="R9" s="219"/>
    </row>
    <row r="10" spans="1:18" s="22" customFormat="1" ht="57.75" customHeight="1">
      <c r="A10" s="213"/>
      <c r="B10" s="213"/>
      <c r="C10" s="21"/>
      <c r="D10" s="213"/>
      <c r="E10" s="88" t="s">
        <v>21</v>
      </c>
      <c r="F10" s="88" t="s">
        <v>22</v>
      </c>
      <c r="G10" s="88" t="s">
        <v>21</v>
      </c>
      <c r="H10" s="88" t="s">
        <v>22</v>
      </c>
      <c r="I10" s="88" t="s">
        <v>21</v>
      </c>
      <c r="J10" s="88" t="s">
        <v>22</v>
      </c>
      <c r="K10" s="213"/>
      <c r="L10" s="213"/>
      <c r="M10" s="26" t="s">
        <v>25</v>
      </c>
      <c r="N10" s="26" t="s">
        <v>26</v>
      </c>
      <c r="O10" s="26" t="s">
        <v>34</v>
      </c>
      <c r="P10" s="26" t="s">
        <v>27</v>
      </c>
      <c r="Q10" s="27" t="s">
        <v>32</v>
      </c>
      <c r="R10" s="23"/>
    </row>
    <row r="11" spans="1:18" s="12" customFormat="1" ht="12.75">
      <c r="A11" s="13"/>
      <c r="B11" s="50">
        <v>1</v>
      </c>
      <c r="C11" s="14"/>
      <c r="D11" s="14">
        <v>2</v>
      </c>
      <c r="E11" s="89">
        <v>3</v>
      </c>
      <c r="F11" s="90">
        <v>4</v>
      </c>
      <c r="G11" s="89">
        <v>5</v>
      </c>
      <c r="H11" s="90">
        <v>6</v>
      </c>
      <c r="I11" s="89">
        <v>5</v>
      </c>
      <c r="J11" s="90">
        <v>6</v>
      </c>
      <c r="K11" s="50">
        <v>7</v>
      </c>
      <c r="L11" s="14">
        <v>8</v>
      </c>
      <c r="M11" s="50">
        <v>9</v>
      </c>
      <c r="N11" s="14">
        <v>10</v>
      </c>
      <c r="O11" s="50">
        <v>11</v>
      </c>
      <c r="P11" s="14">
        <v>12</v>
      </c>
      <c r="Q11" s="50">
        <v>13</v>
      </c>
      <c r="R11" s="16"/>
    </row>
    <row r="12" spans="1:18" s="160" customFormat="1" ht="15">
      <c r="A12" s="142">
        <v>1</v>
      </c>
      <c r="B12" s="143" t="s">
        <v>12</v>
      </c>
      <c r="C12" s="161">
        <v>2912</v>
      </c>
      <c r="D12" s="162">
        <v>100.29882069999998</v>
      </c>
      <c r="E12" s="157"/>
      <c r="F12" s="157"/>
      <c r="G12" s="158"/>
      <c r="H12" s="157"/>
      <c r="I12" s="158"/>
      <c r="J12" s="157"/>
      <c r="K12" s="145"/>
      <c r="L12" s="145">
        <f>SUM(D12:K12)</f>
        <v>100.29882069999998</v>
      </c>
      <c r="M12" s="145">
        <v>59.91019</v>
      </c>
      <c r="N12" s="145">
        <v>1.96009</v>
      </c>
      <c r="O12" s="145">
        <v>10.08719</v>
      </c>
      <c r="P12" s="145">
        <v>0.30091</v>
      </c>
      <c r="Q12" s="145">
        <f aca="true" t="shared" si="0" ref="Q12:Q24">SUM(M12:P12)</f>
        <v>72.25838</v>
      </c>
      <c r="R12" s="159"/>
    </row>
    <row r="13" spans="1:18" s="160" customFormat="1" ht="15">
      <c r="A13" s="150">
        <v>2</v>
      </c>
      <c r="B13" s="151" t="s">
        <v>13</v>
      </c>
      <c r="C13" s="155">
        <v>4447</v>
      </c>
      <c r="D13" s="156">
        <v>96.04364900000004</v>
      </c>
      <c r="E13" s="157"/>
      <c r="F13" s="157"/>
      <c r="G13" s="158"/>
      <c r="H13" s="157"/>
      <c r="I13" s="158"/>
      <c r="J13" s="157"/>
      <c r="K13" s="153"/>
      <c r="L13" s="145">
        <f aca="true" t="shared" si="1" ref="L13:L24">SUM(D13:K13)</f>
        <v>96.04364900000004</v>
      </c>
      <c r="M13" s="153">
        <v>49.86786</v>
      </c>
      <c r="N13" s="153">
        <v>1.15694</v>
      </c>
      <c r="O13" s="153">
        <v>0.99292</v>
      </c>
      <c r="P13" s="153">
        <v>0.17282</v>
      </c>
      <c r="Q13" s="145">
        <f t="shared" si="0"/>
        <v>52.19054</v>
      </c>
      <c r="R13" s="159"/>
    </row>
    <row r="14" spans="1:18" s="160" customFormat="1" ht="15">
      <c r="A14" s="142">
        <v>3</v>
      </c>
      <c r="B14" s="143" t="s">
        <v>5</v>
      </c>
      <c r="C14" s="161">
        <v>2895</v>
      </c>
      <c r="D14" s="162">
        <v>98.1287413</v>
      </c>
      <c r="E14" s="157"/>
      <c r="F14" s="157"/>
      <c r="G14" s="158"/>
      <c r="H14" s="157"/>
      <c r="I14" s="158"/>
      <c r="J14" s="157"/>
      <c r="K14" s="145"/>
      <c r="L14" s="145">
        <f t="shared" si="1"/>
        <v>98.1287413</v>
      </c>
      <c r="M14" s="145">
        <v>38.382</v>
      </c>
      <c r="N14" s="145">
        <v>0</v>
      </c>
      <c r="O14" s="145">
        <v>28.01674</v>
      </c>
      <c r="P14" s="145">
        <v>0</v>
      </c>
      <c r="Q14" s="145">
        <f t="shared" si="0"/>
        <v>66.39874</v>
      </c>
      <c r="R14" s="159"/>
    </row>
    <row r="15" spans="1:18" s="160" customFormat="1" ht="15">
      <c r="A15" s="142">
        <v>4</v>
      </c>
      <c r="B15" s="143" t="s">
        <v>9</v>
      </c>
      <c r="C15" s="161">
        <v>4593</v>
      </c>
      <c r="D15" s="162">
        <v>58.36443799999995</v>
      </c>
      <c r="E15" s="157"/>
      <c r="F15" s="157"/>
      <c r="G15" s="158"/>
      <c r="H15" s="157"/>
      <c r="I15" s="158"/>
      <c r="J15" s="157"/>
      <c r="K15" s="145"/>
      <c r="L15" s="145">
        <f t="shared" si="1"/>
        <v>58.36443799999995</v>
      </c>
      <c r="M15" s="145">
        <v>21.47353</v>
      </c>
      <c r="N15" s="145">
        <v>0.64869</v>
      </c>
      <c r="O15" s="145">
        <v>1.2649</v>
      </c>
      <c r="P15" s="145">
        <v>0.02056</v>
      </c>
      <c r="Q15" s="145">
        <f t="shared" si="0"/>
        <v>23.40768</v>
      </c>
      <c r="R15" s="159"/>
    </row>
    <row r="16" spans="1:18" s="160" customFormat="1" ht="15.75" customHeight="1">
      <c r="A16" s="142">
        <v>5</v>
      </c>
      <c r="B16" s="143" t="s">
        <v>11</v>
      </c>
      <c r="C16" s="161">
        <v>2539</v>
      </c>
      <c r="D16" s="162">
        <v>129.32383589999998</v>
      </c>
      <c r="E16" s="157"/>
      <c r="F16" s="157"/>
      <c r="G16" s="158"/>
      <c r="H16" s="157"/>
      <c r="I16" s="158"/>
      <c r="J16" s="157"/>
      <c r="K16" s="145"/>
      <c r="L16" s="145">
        <f t="shared" si="1"/>
        <v>129.32383589999998</v>
      </c>
      <c r="M16" s="145">
        <v>97.62645</v>
      </c>
      <c r="N16" s="145">
        <v>3.4968</v>
      </c>
      <c r="O16" s="145">
        <v>16.46294</v>
      </c>
      <c r="P16" s="145">
        <v>0.362</v>
      </c>
      <c r="Q16" s="145">
        <f t="shared" si="0"/>
        <v>117.94819</v>
      </c>
      <c r="R16" s="159"/>
    </row>
    <row r="17" spans="1:18" s="160" customFormat="1" ht="15">
      <c r="A17" s="142">
        <v>6</v>
      </c>
      <c r="B17" s="143" t="s">
        <v>1</v>
      </c>
      <c r="C17" s="161">
        <v>3620</v>
      </c>
      <c r="D17" s="162">
        <v>77.29460369999997</v>
      </c>
      <c r="E17" s="157"/>
      <c r="F17" s="157"/>
      <c r="G17" s="158"/>
      <c r="H17" s="157"/>
      <c r="I17" s="158"/>
      <c r="J17" s="157"/>
      <c r="K17" s="145"/>
      <c r="L17" s="145">
        <f t="shared" si="1"/>
        <v>77.29460369999997</v>
      </c>
      <c r="M17" s="145">
        <v>111.17897</v>
      </c>
      <c r="N17" s="145">
        <v>3.72548</v>
      </c>
      <c r="O17" s="145">
        <v>20.34522</v>
      </c>
      <c r="P17" s="145">
        <v>1.12578</v>
      </c>
      <c r="Q17" s="145">
        <f t="shared" si="0"/>
        <v>136.37545</v>
      </c>
      <c r="R17" s="159"/>
    </row>
    <row r="18" spans="1:18" s="160" customFormat="1" ht="15">
      <c r="A18" s="142">
        <v>7</v>
      </c>
      <c r="B18" s="143" t="s">
        <v>10</v>
      </c>
      <c r="C18" s="161">
        <v>3872</v>
      </c>
      <c r="D18" s="162">
        <v>42.53467299999994</v>
      </c>
      <c r="E18" s="157"/>
      <c r="F18" s="157"/>
      <c r="G18" s="158"/>
      <c r="H18" s="157"/>
      <c r="I18" s="158"/>
      <c r="J18" s="157"/>
      <c r="K18" s="145"/>
      <c r="L18" s="145">
        <f t="shared" si="1"/>
        <v>42.53467299999994</v>
      </c>
      <c r="M18" s="145">
        <v>21.79541</v>
      </c>
      <c r="N18" s="145">
        <v>0.33002</v>
      </c>
      <c r="O18" s="145">
        <v>3.66817</v>
      </c>
      <c r="P18" s="145">
        <v>0.7663</v>
      </c>
      <c r="Q18" s="145">
        <f t="shared" si="0"/>
        <v>26.559900000000003</v>
      </c>
      <c r="R18" s="159"/>
    </row>
    <row r="19" spans="1:18" s="160" customFormat="1" ht="15">
      <c r="A19" s="142">
        <v>8</v>
      </c>
      <c r="B19" s="143" t="s">
        <v>6</v>
      </c>
      <c r="C19" s="161">
        <v>3006</v>
      </c>
      <c r="D19" s="162">
        <v>124.76435879999975</v>
      </c>
      <c r="E19" s="157"/>
      <c r="F19" s="157"/>
      <c r="G19" s="158"/>
      <c r="H19" s="157"/>
      <c r="I19" s="158"/>
      <c r="J19" s="157"/>
      <c r="K19" s="145"/>
      <c r="L19" s="145">
        <f t="shared" si="1"/>
        <v>124.76435879999975</v>
      </c>
      <c r="M19" s="145">
        <v>56.4762</v>
      </c>
      <c r="N19" s="145">
        <v>1.22316</v>
      </c>
      <c r="O19" s="145">
        <v>11.04179</v>
      </c>
      <c r="P19" s="145">
        <v>1.87335</v>
      </c>
      <c r="Q19" s="145">
        <f t="shared" si="0"/>
        <v>70.6145</v>
      </c>
      <c r="R19" s="159"/>
    </row>
    <row r="20" spans="1:18" s="160" customFormat="1" ht="15">
      <c r="A20" s="142">
        <v>9</v>
      </c>
      <c r="B20" s="143" t="s">
        <v>7</v>
      </c>
      <c r="C20" s="161"/>
      <c r="D20" s="162">
        <v>70.19322690000004</v>
      </c>
      <c r="E20" s="157"/>
      <c r="F20" s="157"/>
      <c r="G20" s="158"/>
      <c r="H20" s="157"/>
      <c r="I20" s="158"/>
      <c r="J20" s="157"/>
      <c r="K20" s="145"/>
      <c r="L20" s="145">
        <f t="shared" si="1"/>
        <v>70.19322690000004</v>
      </c>
      <c r="M20" s="145">
        <v>31.70582</v>
      </c>
      <c r="N20" s="145">
        <v>1.55243</v>
      </c>
      <c r="O20" s="145">
        <v>9.72716</v>
      </c>
      <c r="P20" s="145">
        <v>0.775035</v>
      </c>
      <c r="Q20" s="145">
        <f t="shared" si="0"/>
        <v>43.760445</v>
      </c>
      <c r="R20" s="159"/>
    </row>
    <row r="21" spans="1:18" s="160" customFormat="1" ht="15">
      <c r="A21" s="142">
        <v>10</v>
      </c>
      <c r="B21" s="143" t="s">
        <v>0</v>
      </c>
      <c r="C21" s="161"/>
      <c r="D21" s="162">
        <v>99.5516212</v>
      </c>
      <c r="E21" s="157"/>
      <c r="F21" s="157"/>
      <c r="G21" s="158"/>
      <c r="H21" s="157"/>
      <c r="I21" s="158"/>
      <c r="J21" s="157"/>
      <c r="K21" s="145"/>
      <c r="L21" s="145">
        <f t="shared" si="1"/>
        <v>99.5516212</v>
      </c>
      <c r="M21" s="145">
        <v>39.2382</v>
      </c>
      <c r="N21" s="145">
        <v>1.54721</v>
      </c>
      <c r="O21" s="145">
        <v>2.15034</v>
      </c>
      <c r="P21" s="145">
        <v>0.53444</v>
      </c>
      <c r="Q21" s="145">
        <f t="shared" si="0"/>
        <v>43.47019</v>
      </c>
      <c r="R21" s="159"/>
    </row>
    <row r="22" spans="1:18" s="160" customFormat="1" ht="15">
      <c r="A22" s="142">
        <v>11</v>
      </c>
      <c r="B22" s="143" t="s">
        <v>8</v>
      </c>
      <c r="C22" s="161"/>
      <c r="D22" s="162">
        <v>31.543783999999945</v>
      </c>
      <c r="E22" s="157"/>
      <c r="F22" s="157"/>
      <c r="G22" s="158"/>
      <c r="H22" s="157"/>
      <c r="I22" s="158"/>
      <c r="J22" s="157"/>
      <c r="K22" s="145"/>
      <c r="L22" s="145">
        <f t="shared" si="1"/>
        <v>31.543783999999945</v>
      </c>
      <c r="M22" s="145">
        <v>33.17025</v>
      </c>
      <c r="N22" s="145">
        <v>1.15461</v>
      </c>
      <c r="O22" s="145">
        <v>7.1676</v>
      </c>
      <c r="P22" s="145">
        <v>0.83224</v>
      </c>
      <c r="Q22" s="145">
        <f t="shared" si="0"/>
        <v>42.3247</v>
      </c>
      <c r="R22" s="159"/>
    </row>
    <row r="23" spans="1:18" s="160" customFormat="1" ht="15">
      <c r="A23" s="142">
        <v>12</v>
      </c>
      <c r="B23" s="143" t="s">
        <v>4</v>
      </c>
      <c r="C23" s="161">
        <v>2781</v>
      </c>
      <c r="D23" s="162">
        <v>37.57820179999999</v>
      </c>
      <c r="E23" s="157"/>
      <c r="F23" s="157"/>
      <c r="G23" s="158"/>
      <c r="H23" s="157"/>
      <c r="I23" s="158"/>
      <c r="J23" s="157"/>
      <c r="K23" s="145"/>
      <c r="L23" s="145">
        <f t="shared" si="1"/>
        <v>37.57820179999999</v>
      </c>
      <c r="M23" s="145">
        <v>17.05872</v>
      </c>
      <c r="N23" s="145">
        <v>0.492745</v>
      </c>
      <c r="O23" s="145">
        <v>3.28271</v>
      </c>
      <c r="P23" s="145">
        <v>0.536975</v>
      </c>
      <c r="Q23" s="145">
        <f t="shared" si="0"/>
        <v>21.37115</v>
      </c>
      <c r="R23" s="159"/>
    </row>
    <row r="24" spans="1:18" s="160" customFormat="1" ht="15">
      <c r="A24" s="142">
        <v>13</v>
      </c>
      <c r="B24" s="143" t="s">
        <v>3</v>
      </c>
      <c r="C24" s="161">
        <v>3059</v>
      </c>
      <c r="D24" s="162">
        <v>118.9982664999999</v>
      </c>
      <c r="E24" s="157"/>
      <c r="F24" s="157"/>
      <c r="G24" s="158"/>
      <c r="H24" s="157"/>
      <c r="I24" s="158"/>
      <c r="J24" s="157"/>
      <c r="K24" s="161"/>
      <c r="L24" s="145">
        <f t="shared" si="1"/>
        <v>118.9982664999999</v>
      </c>
      <c r="M24" s="145">
        <v>24.14005</v>
      </c>
      <c r="N24" s="145">
        <v>0.85069</v>
      </c>
      <c r="O24" s="145">
        <v>0.97101</v>
      </c>
      <c r="P24" s="145">
        <v>0.06995</v>
      </c>
      <c r="Q24" s="145">
        <f t="shared" si="0"/>
        <v>26.031699999999997</v>
      </c>
      <c r="R24" s="159"/>
    </row>
    <row r="25" spans="1:18" s="8" customFormat="1" ht="19.5" customHeight="1">
      <c r="A25" s="60"/>
      <c r="B25" s="61" t="s">
        <v>14</v>
      </c>
      <c r="C25" s="62">
        <f>SUM(C12:C24)</f>
        <v>33724</v>
      </c>
      <c r="D25" s="63">
        <f>SUM(D12:D24)</f>
        <v>1084.6182207999996</v>
      </c>
      <c r="E25" s="62">
        <f aca="true" t="shared" si="2" ref="E25:L25">SUM(E12:E24)</f>
        <v>0</v>
      </c>
      <c r="F25" s="62">
        <f t="shared" si="2"/>
        <v>0</v>
      </c>
      <c r="G25" s="63">
        <f>SUM(G12:G24)</f>
        <v>0</v>
      </c>
      <c r="H25" s="63">
        <f>SUM(H12:H24)</f>
        <v>0</v>
      </c>
      <c r="I25" s="63">
        <f t="shared" si="2"/>
        <v>0</v>
      </c>
      <c r="J25" s="63">
        <f t="shared" si="2"/>
        <v>0</v>
      </c>
      <c r="K25" s="64">
        <f t="shared" si="2"/>
        <v>0</v>
      </c>
      <c r="L25" s="63">
        <f t="shared" si="2"/>
        <v>1084.6182207999996</v>
      </c>
      <c r="M25" s="123">
        <f aca="true" t="shared" si="3" ref="M25:R25">SUM(M12:M24)</f>
        <v>602.02365</v>
      </c>
      <c r="N25" s="123">
        <f t="shared" si="3"/>
        <v>18.138864999999996</v>
      </c>
      <c r="O25" s="123">
        <f t="shared" si="3"/>
        <v>115.17869</v>
      </c>
      <c r="P25" s="123">
        <f t="shared" si="3"/>
        <v>7.37036</v>
      </c>
      <c r="Q25" s="65">
        <f t="shared" si="3"/>
        <v>742.7115650000001</v>
      </c>
      <c r="R25" s="65">
        <f t="shared" si="3"/>
        <v>0</v>
      </c>
    </row>
    <row r="26" spans="1:18" s="12" customFormat="1" ht="15.75">
      <c r="A26" s="29">
        <v>1</v>
      </c>
      <c r="B26" s="28" t="s">
        <v>36</v>
      </c>
      <c r="C26" s="16"/>
      <c r="D26" s="31">
        <v>68.31302</v>
      </c>
      <c r="E26" s="30"/>
      <c r="F26" s="16"/>
      <c r="G26" s="16"/>
      <c r="H26" s="16"/>
      <c r="I26" s="20"/>
      <c r="J26" s="16"/>
      <c r="K26" s="16"/>
      <c r="L26" s="15">
        <f>SUM(D26:K26)</f>
        <v>68.31302</v>
      </c>
      <c r="M26" s="69">
        <v>19.43</v>
      </c>
      <c r="N26" s="69"/>
      <c r="O26" s="69"/>
      <c r="P26" s="69"/>
      <c r="Q26" s="15">
        <f>SUM(M26:P26)</f>
        <v>19.43</v>
      </c>
      <c r="R26" s="16"/>
    </row>
    <row r="27" spans="1:18" s="12" customFormat="1" ht="15.75">
      <c r="A27" s="29">
        <v>2</v>
      </c>
      <c r="B27" s="28" t="s">
        <v>37</v>
      </c>
      <c r="C27" s="16"/>
      <c r="D27" s="31">
        <v>319.84838220000165</v>
      </c>
      <c r="E27" s="30"/>
      <c r="F27" s="16"/>
      <c r="G27" s="31"/>
      <c r="H27" s="16"/>
      <c r="I27" s="16"/>
      <c r="J27" s="16"/>
      <c r="K27" s="16"/>
      <c r="L27" s="15">
        <f>SUM(D27:K27)</f>
        <v>319.84838220000165</v>
      </c>
      <c r="M27" s="69"/>
      <c r="N27" s="69"/>
      <c r="O27" s="69"/>
      <c r="P27" s="69">
        <v>0.95266</v>
      </c>
      <c r="Q27" s="15">
        <f>SUM(M27:P27)</f>
        <v>0.95266</v>
      </c>
      <c r="R27" s="16"/>
    </row>
    <row r="28" spans="1:18" s="9" customFormat="1" ht="19.5" customHeight="1">
      <c r="A28" s="32"/>
      <c r="B28" s="72" t="s">
        <v>14</v>
      </c>
      <c r="C28" s="73">
        <f>SUM(C15:C27)</f>
        <v>57194</v>
      </c>
      <c r="D28" s="74">
        <f>SUM(D26:D27)</f>
        <v>388.16140220000165</v>
      </c>
      <c r="E28" s="73">
        <f aca="true" t="shared" si="4" ref="E28:P28">SUM(E26:E27)</f>
        <v>0</v>
      </c>
      <c r="F28" s="73">
        <f t="shared" si="4"/>
        <v>0</v>
      </c>
      <c r="G28" s="74">
        <f>SUM(G26:G27)</f>
        <v>0</v>
      </c>
      <c r="H28" s="73">
        <f>SUM(H26:H27)</f>
        <v>0</v>
      </c>
      <c r="I28" s="73">
        <f t="shared" si="4"/>
        <v>0</v>
      </c>
      <c r="J28" s="73">
        <f>SUM(J26:J27)</f>
        <v>0</v>
      </c>
      <c r="K28" s="73">
        <f t="shared" si="4"/>
        <v>0</v>
      </c>
      <c r="L28" s="73">
        <f>SUM(L26:L27)</f>
        <v>388.16140220000165</v>
      </c>
      <c r="M28" s="75">
        <f t="shared" si="4"/>
        <v>19.43</v>
      </c>
      <c r="N28" s="75">
        <f t="shared" si="4"/>
        <v>0</v>
      </c>
      <c r="O28" s="75">
        <f t="shared" si="4"/>
        <v>0</v>
      </c>
      <c r="P28" s="75">
        <f t="shared" si="4"/>
        <v>0.95266</v>
      </c>
      <c r="Q28" s="76">
        <f>SUM(Q26:Q27)</f>
        <v>20.38266</v>
      </c>
      <c r="R28" s="32"/>
    </row>
    <row r="29" spans="1:18" s="12" customFormat="1" ht="15.75">
      <c r="A29" s="66"/>
      <c r="B29" s="67" t="s">
        <v>38</v>
      </c>
      <c r="C29" s="66"/>
      <c r="D29" s="68">
        <f aca="true" t="shared" si="5" ref="D29:P29">D25+D28</f>
        <v>1472.7796230000013</v>
      </c>
      <c r="E29" s="60">
        <f t="shared" si="5"/>
        <v>0</v>
      </c>
      <c r="F29" s="60">
        <f t="shared" si="5"/>
        <v>0</v>
      </c>
      <c r="G29" s="68">
        <f t="shared" si="5"/>
        <v>0</v>
      </c>
      <c r="H29" s="68">
        <f t="shared" si="5"/>
        <v>0</v>
      </c>
      <c r="I29" s="60">
        <f t="shared" si="5"/>
        <v>0</v>
      </c>
      <c r="J29" s="68">
        <f t="shared" si="5"/>
        <v>0</v>
      </c>
      <c r="K29" s="60">
        <f t="shared" si="5"/>
        <v>0</v>
      </c>
      <c r="L29" s="68">
        <f t="shared" si="5"/>
        <v>1472.7796230000013</v>
      </c>
      <c r="M29" s="77">
        <f t="shared" si="5"/>
        <v>621.4536499999999</v>
      </c>
      <c r="N29" s="77">
        <f t="shared" si="5"/>
        <v>18.138864999999996</v>
      </c>
      <c r="O29" s="77">
        <f t="shared" si="5"/>
        <v>115.17869</v>
      </c>
      <c r="P29" s="77">
        <f t="shared" si="5"/>
        <v>8.32302</v>
      </c>
      <c r="Q29" s="124">
        <f>Q25+Q28</f>
        <v>763.094225</v>
      </c>
      <c r="R29" s="16"/>
    </row>
    <row r="30" spans="2:17" s="12" customFormat="1" ht="15.75">
      <c r="B30" s="9"/>
      <c r="E30" s="18"/>
      <c r="Q30" s="129"/>
    </row>
    <row r="31" spans="2:17" s="12" customFormat="1" ht="12.75">
      <c r="B31" s="9"/>
      <c r="E31" s="18"/>
      <c r="Q31" s="33"/>
    </row>
    <row r="32" spans="2:5" s="12" customFormat="1" ht="12.75">
      <c r="B32" s="9"/>
      <c r="E32" s="18"/>
    </row>
    <row r="33" spans="2:5" s="12" customFormat="1" ht="12.75">
      <c r="B33" s="9"/>
      <c r="E33" s="18"/>
    </row>
    <row r="34" spans="2:5" s="12" customFormat="1" ht="12.75">
      <c r="B34" s="9"/>
      <c r="E34" s="18"/>
    </row>
    <row r="35" spans="2:17" s="12" customFormat="1" ht="18.75">
      <c r="B35" s="9"/>
      <c r="E35" s="18"/>
      <c r="O35" s="191"/>
      <c r="P35" s="192"/>
      <c r="Q35" s="192"/>
    </row>
    <row r="36" spans="2:17" s="12" customFormat="1" ht="18.75">
      <c r="B36" s="9"/>
      <c r="E36" s="18"/>
      <c r="O36" s="191"/>
      <c r="P36" s="192"/>
      <c r="Q36" s="192"/>
    </row>
  </sheetData>
  <sheetProtection/>
  <mergeCells count="15">
    <mergeCell ref="P1:Q1"/>
    <mergeCell ref="M9:R9"/>
    <mergeCell ref="A2:Q2"/>
    <mergeCell ref="A4:Q4"/>
    <mergeCell ref="A6:Q6"/>
    <mergeCell ref="I9:J9"/>
    <mergeCell ref="K9:K10"/>
    <mergeCell ref="L9:L10"/>
    <mergeCell ref="E9:F9"/>
    <mergeCell ref="O35:Q35"/>
    <mergeCell ref="O36:Q36"/>
    <mergeCell ref="A9:A10"/>
    <mergeCell ref="B9:B10"/>
    <mergeCell ref="D9:D10"/>
    <mergeCell ref="G9:H9"/>
  </mergeCells>
  <printOptions horizontalCentered="1"/>
  <pageMargins left="0.5" right="0.25" top="0.75" bottom="0.75" header="0.5" footer="0.5"/>
  <pageSetup horizontalDpi="600" verticalDpi="600" orientation="landscape" paperSize="9" scale="74" r:id="rId3"/>
  <headerFooter alignWithMargins="0">
    <oddHeader>&amp;RPart-III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33"/>
  <sheetViews>
    <sheetView zoomScale="70" zoomScaleNormal="70" zoomScaleSheetLayoutView="70" zoomScalePageLayoutView="0" workbookViewId="0" topLeftCell="A1">
      <pane xSplit="2" ySplit="13" topLeftCell="AG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27" sqref="C27:AX27"/>
    </sheetView>
  </sheetViews>
  <sheetFormatPr defaultColWidth="9.140625" defaultRowHeight="12.75"/>
  <cols>
    <col min="1" max="1" width="4.140625" style="1" customWidth="1"/>
    <col min="2" max="2" width="20.57421875" style="2" customWidth="1"/>
    <col min="3" max="3" width="7.57421875" style="1" customWidth="1"/>
    <col min="4" max="4" width="8.57421875" style="1" customWidth="1"/>
    <col min="5" max="6" width="7.57421875" style="1" customWidth="1"/>
    <col min="7" max="7" width="8.57421875" style="1" customWidth="1"/>
    <col min="8" max="8" width="8.28125" style="1" customWidth="1"/>
    <col min="9" max="9" width="7.57421875" style="1" customWidth="1"/>
    <col min="10" max="10" width="8.8515625" style="1" customWidth="1"/>
    <col min="11" max="11" width="8.7109375" style="1" customWidth="1"/>
    <col min="12" max="17" width="7.57421875" style="1" customWidth="1"/>
    <col min="18" max="18" width="6.7109375" style="1" customWidth="1"/>
    <col min="19" max="20" width="7.57421875" style="1" customWidth="1"/>
    <col min="21" max="23" width="8.00390625" style="1" customWidth="1"/>
    <col min="24" max="24" width="8.8515625" style="1" customWidth="1"/>
    <col min="25" max="38" width="8.00390625" style="1" customWidth="1"/>
    <col min="39" max="40" width="7.00390625" style="1" customWidth="1"/>
    <col min="41" max="41" width="8.7109375" style="1" customWidth="1"/>
    <col min="42" max="42" width="6.28125" style="1" customWidth="1"/>
    <col min="43" max="43" width="6.7109375" style="1" customWidth="1"/>
    <col min="44" max="44" width="7.00390625" style="1" customWidth="1"/>
    <col min="45" max="45" width="6.00390625" style="1" customWidth="1"/>
    <col min="46" max="46" width="6.8515625" style="1" customWidth="1"/>
    <col min="47" max="47" width="7.57421875" style="1" customWidth="1"/>
    <col min="48" max="48" width="6.140625" style="1" customWidth="1"/>
    <col min="49" max="49" width="6.421875" style="1" customWidth="1"/>
    <col min="50" max="50" width="7.57421875" style="1" customWidth="1"/>
    <col min="51" max="51" width="6.00390625" style="1" customWidth="1"/>
    <col min="52" max="52" width="5.421875" style="1" customWidth="1"/>
    <col min="53" max="53" width="7.57421875" style="1" customWidth="1"/>
    <col min="54" max="54" width="6.28125" style="1" customWidth="1"/>
    <col min="55" max="55" width="5.8515625" style="1" customWidth="1"/>
    <col min="56" max="56" width="7.00390625" style="1" customWidth="1"/>
    <col min="57" max="58" width="6.140625" style="1" customWidth="1"/>
    <col min="59" max="59" width="9.421875" style="1" customWidth="1"/>
    <col min="60" max="60" width="6.140625" style="1" customWidth="1"/>
    <col min="61" max="61" width="6.421875" style="1" customWidth="1"/>
    <col min="62" max="62" width="9.421875" style="1" customWidth="1"/>
    <col min="63" max="63" width="9.28125" style="1" bestFit="1" customWidth="1"/>
    <col min="64" max="16384" width="9.140625" style="1" customWidth="1"/>
  </cols>
  <sheetData>
    <row r="1" ht="16.5">
      <c r="A1" s="5"/>
    </row>
    <row r="2" spans="1:62" ht="21.75" customHeight="1">
      <c r="A2" s="233" t="s">
        <v>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23" t="s">
        <v>18</v>
      </c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 t="s">
        <v>18</v>
      </c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</row>
    <row r="3" spans="1:40" ht="15" customHeight="1">
      <c r="A3" s="6"/>
      <c r="B3" s="6"/>
      <c r="U3" s="6"/>
      <c r="V3" s="6"/>
      <c r="AM3" s="6"/>
      <c r="AN3" s="6"/>
    </row>
    <row r="4" spans="1:62" ht="20.25" customHeight="1">
      <c r="A4" s="221" t="s">
        <v>19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4" t="s">
        <v>19</v>
      </c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 t="s">
        <v>19</v>
      </c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</row>
    <row r="5" spans="1:40" ht="19.5" customHeight="1">
      <c r="A5" s="7"/>
      <c r="B5" s="7"/>
      <c r="I5" s="3"/>
      <c r="J5" s="3"/>
      <c r="U5" s="7"/>
      <c r="V5" s="7"/>
      <c r="AM5" s="7"/>
      <c r="AN5" s="7"/>
    </row>
    <row r="6" spans="1:62" ht="18.75" customHeight="1">
      <c r="A6" s="225" t="s">
        <v>89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 t="s">
        <v>89</v>
      </c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 t="s">
        <v>89</v>
      </c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</row>
    <row r="7" spans="1:2" ht="13.5" customHeight="1">
      <c r="A7" s="7"/>
      <c r="B7" s="7"/>
    </row>
    <row r="8" spans="1:2" ht="19.5" customHeight="1">
      <c r="A8" s="71" t="s">
        <v>16</v>
      </c>
      <c r="B8" s="70"/>
    </row>
    <row r="9" spans="3:62" s="2" customFormat="1" ht="20.25">
      <c r="C9" s="234">
        <v>1</v>
      </c>
      <c r="D9" s="234"/>
      <c r="E9" s="234"/>
      <c r="F9" s="234"/>
      <c r="G9" s="234"/>
      <c r="H9" s="234"/>
      <c r="I9" s="232">
        <v>2</v>
      </c>
      <c r="J9" s="232"/>
      <c r="K9" s="232"/>
      <c r="L9" s="232"/>
      <c r="M9" s="232"/>
      <c r="N9" s="232"/>
      <c r="O9" s="232">
        <v>3</v>
      </c>
      <c r="P9" s="232"/>
      <c r="Q9" s="232"/>
      <c r="R9" s="232"/>
      <c r="S9" s="232"/>
      <c r="T9" s="232"/>
      <c r="U9" s="232">
        <v>4</v>
      </c>
      <c r="V9" s="232"/>
      <c r="W9" s="232"/>
      <c r="X9" s="232"/>
      <c r="Y9" s="232"/>
      <c r="Z9" s="232"/>
      <c r="AA9" s="232">
        <v>5</v>
      </c>
      <c r="AB9" s="232"/>
      <c r="AC9" s="232"/>
      <c r="AD9" s="232"/>
      <c r="AE9" s="232"/>
      <c r="AF9" s="232"/>
      <c r="AG9" s="222">
        <v>6</v>
      </c>
      <c r="AH9" s="222"/>
      <c r="AI9" s="222"/>
      <c r="AJ9" s="222"/>
      <c r="AK9" s="222"/>
      <c r="AL9" s="222"/>
      <c r="AM9" s="222">
        <v>7</v>
      </c>
      <c r="AN9" s="222"/>
      <c r="AO9" s="222"/>
      <c r="AP9" s="222"/>
      <c r="AQ9" s="222"/>
      <c r="AR9" s="222"/>
      <c r="AS9" s="222">
        <v>8</v>
      </c>
      <c r="AT9" s="222"/>
      <c r="AU9" s="222"/>
      <c r="AV9" s="222"/>
      <c r="AW9" s="222"/>
      <c r="AX9" s="222"/>
      <c r="AY9" s="222">
        <v>9</v>
      </c>
      <c r="AZ9" s="222"/>
      <c r="BA9" s="222"/>
      <c r="BB9" s="222"/>
      <c r="BC9" s="222"/>
      <c r="BD9" s="222"/>
      <c r="BE9" s="222">
        <v>10</v>
      </c>
      <c r="BF9" s="222"/>
      <c r="BG9" s="222"/>
      <c r="BH9" s="222"/>
      <c r="BI9" s="222"/>
      <c r="BJ9" s="222"/>
    </row>
    <row r="10" spans="1:62" s="58" customFormat="1" ht="31.5" customHeight="1">
      <c r="A10" s="236" t="s">
        <v>17</v>
      </c>
      <c r="B10" s="239" t="s">
        <v>2</v>
      </c>
      <c r="C10" s="228" t="s">
        <v>51</v>
      </c>
      <c r="D10" s="228"/>
      <c r="E10" s="228"/>
      <c r="F10" s="228"/>
      <c r="G10" s="228"/>
      <c r="H10" s="228"/>
      <c r="I10" s="230" t="s">
        <v>53</v>
      </c>
      <c r="J10" s="231"/>
      <c r="K10" s="231"/>
      <c r="L10" s="231"/>
      <c r="M10" s="231"/>
      <c r="N10" s="235"/>
      <c r="O10" s="230" t="s">
        <v>55</v>
      </c>
      <c r="P10" s="231"/>
      <c r="Q10" s="231"/>
      <c r="R10" s="231"/>
      <c r="S10" s="231"/>
      <c r="T10" s="235"/>
      <c r="U10" s="230" t="s">
        <v>57</v>
      </c>
      <c r="V10" s="231"/>
      <c r="W10" s="231"/>
      <c r="X10" s="231"/>
      <c r="Y10" s="231"/>
      <c r="Z10" s="231"/>
      <c r="AA10" s="230" t="s">
        <v>58</v>
      </c>
      <c r="AB10" s="231"/>
      <c r="AC10" s="231"/>
      <c r="AD10" s="231"/>
      <c r="AE10" s="231"/>
      <c r="AF10" s="231"/>
      <c r="AG10" s="228" t="s">
        <v>59</v>
      </c>
      <c r="AH10" s="228"/>
      <c r="AI10" s="228"/>
      <c r="AJ10" s="228"/>
      <c r="AK10" s="228"/>
      <c r="AL10" s="228"/>
      <c r="AM10" s="228" t="s">
        <v>60</v>
      </c>
      <c r="AN10" s="228"/>
      <c r="AO10" s="228"/>
      <c r="AP10" s="228"/>
      <c r="AQ10" s="228"/>
      <c r="AR10" s="228"/>
      <c r="AS10" s="228" t="s">
        <v>28</v>
      </c>
      <c r="AT10" s="228"/>
      <c r="AU10" s="228"/>
      <c r="AV10" s="228"/>
      <c r="AW10" s="228"/>
      <c r="AX10" s="228"/>
      <c r="AY10" s="228" t="s">
        <v>61</v>
      </c>
      <c r="AZ10" s="228"/>
      <c r="BA10" s="228"/>
      <c r="BB10" s="228"/>
      <c r="BC10" s="228"/>
      <c r="BD10" s="228"/>
      <c r="BE10" s="228" t="s">
        <v>85</v>
      </c>
      <c r="BF10" s="228"/>
      <c r="BG10" s="228"/>
      <c r="BH10" s="228"/>
      <c r="BI10" s="228"/>
      <c r="BJ10" s="228"/>
    </row>
    <row r="11" spans="1:62" s="58" customFormat="1" ht="28.5" customHeight="1">
      <c r="A11" s="237"/>
      <c r="B11" s="240"/>
      <c r="C11" s="228" t="s">
        <v>50</v>
      </c>
      <c r="D11" s="228"/>
      <c r="E11" s="228"/>
      <c r="F11" s="228" t="s">
        <v>52</v>
      </c>
      <c r="G11" s="228"/>
      <c r="H11" s="228"/>
      <c r="I11" s="228" t="s">
        <v>50</v>
      </c>
      <c r="J11" s="228"/>
      <c r="K11" s="228"/>
      <c r="L11" s="228" t="s">
        <v>52</v>
      </c>
      <c r="M11" s="228"/>
      <c r="N11" s="228"/>
      <c r="O11" s="228" t="s">
        <v>50</v>
      </c>
      <c r="P11" s="228"/>
      <c r="Q11" s="228"/>
      <c r="R11" s="228" t="s">
        <v>52</v>
      </c>
      <c r="S11" s="228"/>
      <c r="T11" s="228"/>
      <c r="U11" s="228" t="s">
        <v>50</v>
      </c>
      <c r="V11" s="228"/>
      <c r="W11" s="228"/>
      <c r="X11" s="228" t="s">
        <v>52</v>
      </c>
      <c r="Y11" s="228"/>
      <c r="Z11" s="228"/>
      <c r="AA11" s="228" t="s">
        <v>50</v>
      </c>
      <c r="AB11" s="228"/>
      <c r="AC11" s="228"/>
      <c r="AD11" s="228" t="s">
        <v>52</v>
      </c>
      <c r="AE11" s="228"/>
      <c r="AF11" s="228"/>
      <c r="AG11" s="228" t="s">
        <v>50</v>
      </c>
      <c r="AH11" s="228"/>
      <c r="AI11" s="228"/>
      <c r="AJ11" s="228" t="s">
        <v>52</v>
      </c>
      <c r="AK11" s="228"/>
      <c r="AL11" s="228"/>
      <c r="AM11" s="228" t="s">
        <v>50</v>
      </c>
      <c r="AN11" s="228"/>
      <c r="AO11" s="228"/>
      <c r="AP11" s="228" t="s">
        <v>52</v>
      </c>
      <c r="AQ11" s="228"/>
      <c r="AR11" s="228"/>
      <c r="AS11" s="228" t="s">
        <v>50</v>
      </c>
      <c r="AT11" s="228"/>
      <c r="AU11" s="228"/>
      <c r="AV11" s="228" t="s">
        <v>52</v>
      </c>
      <c r="AW11" s="228"/>
      <c r="AX11" s="228"/>
      <c r="AY11" s="228" t="s">
        <v>50</v>
      </c>
      <c r="AZ11" s="228"/>
      <c r="BA11" s="228"/>
      <c r="BB11" s="228" t="s">
        <v>52</v>
      </c>
      <c r="BC11" s="228"/>
      <c r="BD11" s="228"/>
      <c r="BE11" s="228" t="s">
        <v>50</v>
      </c>
      <c r="BF11" s="228"/>
      <c r="BG11" s="228"/>
      <c r="BH11" s="228" t="s">
        <v>52</v>
      </c>
      <c r="BI11" s="228"/>
      <c r="BJ11" s="228"/>
    </row>
    <row r="12" spans="1:62" s="54" customFormat="1" ht="28.5" customHeight="1">
      <c r="A12" s="238"/>
      <c r="B12" s="241"/>
      <c r="C12" s="229" t="s">
        <v>49</v>
      </c>
      <c r="D12" s="229"/>
      <c r="E12" s="226" t="s">
        <v>76</v>
      </c>
      <c r="F12" s="229" t="s">
        <v>49</v>
      </c>
      <c r="G12" s="229"/>
      <c r="H12" s="226" t="s">
        <v>76</v>
      </c>
      <c r="I12" s="229" t="s">
        <v>49</v>
      </c>
      <c r="J12" s="229"/>
      <c r="K12" s="226" t="s">
        <v>76</v>
      </c>
      <c r="L12" s="229" t="s">
        <v>49</v>
      </c>
      <c r="M12" s="229"/>
      <c r="N12" s="226" t="s">
        <v>76</v>
      </c>
      <c r="O12" s="229" t="s">
        <v>49</v>
      </c>
      <c r="P12" s="229"/>
      <c r="Q12" s="226" t="s">
        <v>76</v>
      </c>
      <c r="R12" s="229" t="s">
        <v>49</v>
      </c>
      <c r="S12" s="229"/>
      <c r="T12" s="226" t="s">
        <v>76</v>
      </c>
      <c r="U12" s="229" t="s">
        <v>49</v>
      </c>
      <c r="V12" s="229"/>
      <c r="W12" s="226" t="s">
        <v>76</v>
      </c>
      <c r="X12" s="229" t="s">
        <v>49</v>
      </c>
      <c r="Y12" s="229"/>
      <c r="Z12" s="226" t="s">
        <v>76</v>
      </c>
      <c r="AA12" s="229" t="s">
        <v>49</v>
      </c>
      <c r="AB12" s="229"/>
      <c r="AC12" s="226" t="s">
        <v>76</v>
      </c>
      <c r="AD12" s="229" t="s">
        <v>49</v>
      </c>
      <c r="AE12" s="229"/>
      <c r="AF12" s="226" t="s">
        <v>76</v>
      </c>
      <c r="AG12" s="229" t="s">
        <v>49</v>
      </c>
      <c r="AH12" s="229"/>
      <c r="AI12" s="226" t="s">
        <v>76</v>
      </c>
      <c r="AJ12" s="229" t="s">
        <v>49</v>
      </c>
      <c r="AK12" s="229"/>
      <c r="AL12" s="226" t="s">
        <v>76</v>
      </c>
      <c r="AM12" s="229" t="s">
        <v>49</v>
      </c>
      <c r="AN12" s="229"/>
      <c r="AO12" s="226" t="s">
        <v>76</v>
      </c>
      <c r="AP12" s="229" t="s">
        <v>49</v>
      </c>
      <c r="AQ12" s="229"/>
      <c r="AR12" s="226" t="s">
        <v>76</v>
      </c>
      <c r="AS12" s="229" t="s">
        <v>49</v>
      </c>
      <c r="AT12" s="229"/>
      <c r="AU12" s="226" t="s">
        <v>76</v>
      </c>
      <c r="AV12" s="229" t="s">
        <v>49</v>
      </c>
      <c r="AW12" s="229"/>
      <c r="AX12" s="226" t="s">
        <v>76</v>
      </c>
      <c r="AY12" s="229" t="s">
        <v>49</v>
      </c>
      <c r="AZ12" s="229"/>
      <c r="BA12" s="226" t="s">
        <v>76</v>
      </c>
      <c r="BB12" s="229" t="s">
        <v>49</v>
      </c>
      <c r="BC12" s="229"/>
      <c r="BD12" s="226" t="s">
        <v>76</v>
      </c>
      <c r="BE12" s="229" t="s">
        <v>49</v>
      </c>
      <c r="BF12" s="229"/>
      <c r="BG12" s="226" t="s">
        <v>76</v>
      </c>
      <c r="BH12" s="229" t="s">
        <v>49</v>
      </c>
      <c r="BI12" s="229"/>
      <c r="BJ12" s="226" t="s">
        <v>76</v>
      </c>
    </row>
    <row r="13" spans="1:62" s="59" customFormat="1" ht="13.5" customHeight="1">
      <c r="A13" s="113"/>
      <c r="B13" s="114"/>
      <c r="C13" s="115" t="s">
        <v>54</v>
      </c>
      <c r="D13" s="115" t="s">
        <v>74</v>
      </c>
      <c r="E13" s="227"/>
      <c r="F13" s="115" t="s">
        <v>54</v>
      </c>
      <c r="G13" s="115" t="s">
        <v>74</v>
      </c>
      <c r="H13" s="227"/>
      <c r="I13" s="115" t="s">
        <v>54</v>
      </c>
      <c r="J13" s="115" t="s">
        <v>75</v>
      </c>
      <c r="K13" s="227"/>
      <c r="L13" s="115" t="s">
        <v>54</v>
      </c>
      <c r="M13" s="115" t="s">
        <v>75</v>
      </c>
      <c r="N13" s="227"/>
      <c r="O13" s="115" t="s">
        <v>54</v>
      </c>
      <c r="P13" s="115" t="s">
        <v>56</v>
      </c>
      <c r="Q13" s="227"/>
      <c r="R13" s="115" t="s">
        <v>54</v>
      </c>
      <c r="S13" s="115" t="s">
        <v>56</v>
      </c>
      <c r="T13" s="227"/>
      <c r="U13" s="115" t="s">
        <v>54</v>
      </c>
      <c r="V13" s="116" t="s">
        <v>75</v>
      </c>
      <c r="W13" s="227"/>
      <c r="X13" s="115" t="s">
        <v>54</v>
      </c>
      <c r="Y13" s="115" t="s">
        <v>75</v>
      </c>
      <c r="Z13" s="227"/>
      <c r="AA13" s="115" t="s">
        <v>54</v>
      </c>
      <c r="AB13" s="115" t="s">
        <v>74</v>
      </c>
      <c r="AC13" s="227"/>
      <c r="AD13" s="115" t="s">
        <v>54</v>
      </c>
      <c r="AE13" s="115" t="s">
        <v>74</v>
      </c>
      <c r="AF13" s="227"/>
      <c r="AG13" s="115" t="s">
        <v>54</v>
      </c>
      <c r="AH13" s="115" t="s">
        <v>75</v>
      </c>
      <c r="AI13" s="227"/>
      <c r="AJ13" s="115" t="s">
        <v>54</v>
      </c>
      <c r="AK13" s="115" t="s">
        <v>75</v>
      </c>
      <c r="AL13" s="227"/>
      <c r="AM13" s="115" t="s">
        <v>54</v>
      </c>
      <c r="AN13" s="115" t="s">
        <v>56</v>
      </c>
      <c r="AO13" s="227"/>
      <c r="AP13" s="115" t="s">
        <v>54</v>
      </c>
      <c r="AQ13" s="115" t="s">
        <v>56</v>
      </c>
      <c r="AR13" s="227"/>
      <c r="AS13" s="115" t="s">
        <v>54</v>
      </c>
      <c r="AT13" s="115" t="s">
        <v>56</v>
      </c>
      <c r="AU13" s="227"/>
      <c r="AV13" s="115" t="s">
        <v>54</v>
      </c>
      <c r="AW13" s="115" t="s">
        <v>56</v>
      </c>
      <c r="AX13" s="227"/>
      <c r="AY13" s="115" t="s">
        <v>54</v>
      </c>
      <c r="AZ13" s="115"/>
      <c r="BA13" s="227"/>
      <c r="BB13" s="115" t="s">
        <v>54</v>
      </c>
      <c r="BC13" s="115"/>
      <c r="BD13" s="227"/>
      <c r="BE13" s="115" t="s">
        <v>54</v>
      </c>
      <c r="BF13" s="115"/>
      <c r="BG13" s="227"/>
      <c r="BH13" s="115" t="s">
        <v>54</v>
      </c>
      <c r="BI13" s="115"/>
      <c r="BJ13" s="227"/>
    </row>
    <row r="14" spans="1:63" s="170" customFormat="1" ht="16.5" customHeight="1">
      <c r="A14" s="163">
        <v>1</v>
      </c>
      <c r="B14" s="164" t="s">
        <v>12</v>
      </c>
      <c r="C14" s="165">
        <v>11</v>
      </c>
      <c r="D14" s="166">
        <v>14813</v>
      </c>
      <c r="E14" s="165">
        <v>6.33908</v>
      </c>
      <c r="F14" s="165">
        <v>36</v>
      </c>
      <c r="G14" s="165">
        <v>45212.5</v>
      </c>
      <c r="H14" s="165">
        <v>16.52925</v>
      </c>
      <c r="I14" s="165">
        <v>9</v>
      </c>
      <c r="J14" s="165">
        <v>2.23</v>
      </c>
      <c r="K14" s="165">
        <v>0.53088</v>
      </c>
      <c r="L14" s="165">
        <v>8</v>
      </c>
      <c r="M14" s="165">
        <v>0</v>
      </c>
      <c r="N14" s="165">
        <v>0</v>
      </c>
      <c r="O14" s="165">
        <v>0</v>
      </c>
      <c r="P14" s="165">
        <v>0</v>
      </c>
      <c r="Q14" s="165">
        <v>0</v>
      </c>
      <c r="R14" s="165">
        <v>1</v>
      </c>
      <c r="S14" s="165">
        <v>0.55</v>
      </c>
      <c r="T14" s="165">
        <v>0</v>
      </c>
      <c r="U14" s="165">
        <v>3</v>
      </c>
      <c r="V14" s="165">
        <v>0.15</v>
      </c>
      <c r="W14" s="165">
        <v>2.09</v>
      </c>
      <c r="X14" s="165">
        <v>5</v>
      </c>
      <c r="Y14" s="165">
        <v>0.08</v>
      </c>
      <c r="Z14" s="165">
        <v>1.504</v>
      </c>
      <c r="AA14" s="165">
        <v>7</v>
      </c>
      <c r="AB14" s="165">
        <v>0</v>
      </c>
      <c r="AC14" s="165">
        <v>1.75943</v>
      </c>
      <c r="AD14" s="165">
        <v>13</v>
      </c>
      <c r="AE14" s="165">
        <v>0</v>
      </c>
      <c r="AF14" s="165">
        <v>1.25</v>
      </c>
      <c r="AG14" s="165">
        <v>3</v>
      </c>
      <c r="AH14" s="165">
        <v>2</v>
      </c>
      <c r="AI14" s="165">
        <v>1.16164</v>
      </c>
      <c r="AJ14" s="165">
        <v>1</v>
      </c>
      <c r="AK14" s="165">
        <v>0</v>
      </c>
      <c r="AL14" s="165">
        <v>0</v>
      </c>
      <c r="AM14" s="165">
        <v>5</v>
      </c>
      <c r="AN14" s="165">
        <v>8.25</v>
      </c>
      <c r="AO14" s="165">
        <v>2.12037</v>
      </c>
      <c r="AP14" s="165">
        <v>13</v>
      </c>
      <c r="AQ14" s="165">
        <v>6.938</v>
      </c>
      <c r="AR14" s="165">
        <v>10.97416</v>
      </c>
      <c r="AS14" s="165">
        <v>9</v>
      </c>
      <c r="AT14" s="165">
        <v>3.5</v>
      </c>
      <c r="AU14" s="165">
        <v>6.75154</v>
      </c>
      <c r="AV14" s="165">
        <v>50</v>
      </c>
      <c r="AW14" s="165">
        <v>35.131</v>
      </c>
      <c r="AX14" s="165">
        <v>21.03613</v>
      </c>
      <c r="AY14" s="165">
        <v>0</v>
      </c>
      <c r="AZ14" s="165">
        <v>0</v>
      </c>
      <c r="BA14" s="165">
        <v>0</v>
      </c>
      <c r="BB14" s="165">
        <v>0</v>
      </c>
      <c r="BC14" s="165">
        <v>0</v>
      </c>
      <c r="BD14" s="165">
        <v>0</v>
      </c>
      <c r="BE14" s="166">
        <f aca="true" t="shared" si="0" ref="BE14:BE26">SUM(C14,I14,O14,U14,AA14,AG14,AM14,AS14,AY14)</f>
        <v>47</v>
      </c>
      <c r="BF14" s="167"/>
      <c r="BG14" s="168">
        <f aca="true" t="shared" si="1" ref="BG14:BG26">SUM(E14,K14,Q14,W14,AC14,AI14,AO14,AU14,BA14)</f>
        <v>20.75294</v>
      </c>
      <c r="BH14" s="167">
        <f>SUM(F14,L14,R14,X14,AD14,AJ14,AP14,AV14,BB14)</f>
        <v>127</v>
      </c>
      <c r="BI14" s="167">
        <v>0</v>
      </c>
      <c r="BJ14" s="168">
        <v>62.43187</v>
      </c>
      <c r="BK14" s="169">
        <f>BG14+BJ14</f>
        <v>83.18481</v>
      </c>
    </row>
    <row r="15" spans="1:63" s="170" customFormat="1" ht="18">
      <c r="A15" s="163">
        <v>2</v>
      </c>
      <c r="B15" s="164" t="s">
        <v>13</v>
      </c>
      <c r="C15" s="165">
        <v>0</v>
      </c>
      <c r="D15" s="166">
        <v>0</v>
      </c>
      <c r="E15" s="165">
        <v>0</v>
      </c>
      <c r="F15" s="165">
        <v>2</v>
      </c>
      <c r="G15" s="165">
        <v>10697.936507936507</v>
      </c>
      <c r="H15" s="165">
        <v>3.36985</v>
      </c>
      <c r="I15" s="165">
        <v>0</v>
      </c>
      <c r="J15" s="165">
        <v>0</v>
      </c>
      <c r="K15" s="165">
        <v>0</v>
      </c>
      <c r="L15" s="165">
        <v>11</v>
      </c>
      <c r="M15" s="165">
        <v>2.571428571428571</v>
      </c>
      <c r="N15" s="165">
        <v>0.98122</v>
      </c>
      <c r="O15" s="165">
        <v>0</v>
      </c>
      <c r="P15" s="165">
        <v>0</v>
      </c>
      <c r="Q15" s="165">
        <v>0</v>
      </c>
      <c r="R15" s="165">
        <v>4</v>
      </c>
      <c r="S15" s="165">
        <v>2.245923076923077</v>
      </c>
      <c r="T15" s="165">
        <v>1.45985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6</v>
      </c>
      <c r="AE15" s="165">
        <v>4475.181818181818</v>
      </c>
      <c r="AF15" s="165">
        <v>2.41506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19</v>
      </c>
      <c r="AQ15" s="165">
        <v>6.18619589977221</v>
      </c>
      <c r="AR15" s="165">
        <v>13.14195</v>
      </c>
      <c r="AS15" s="165">
        <v>7</v>
      </c>
      <c r="AT15" s="165">
        <v>0.633008</v>
      </c>
      <c r="AU15" s="165">
        <v>1.58252</v>
      </c>
      <c r="AV15" s="165">
        <v>51</v>
      </c>
      <c r="AW15" s="165">
        <v>27.40526953125</v>
      </c>
      <c r="AX15" s="165">
        <v>29.09136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6">
        <f t="shared" si="0"/>
        <v>7</v>
      </c>
      <c r="BF15" s="167"/>
      <c r="BG15" s="168">
        <f t="shared" si="1"/>
        <v>1.58252</v>
      </c>
      <c r="BH15" s="167">
        <f aca="true" t="shared" si="2" ref="BH15:BH26">SUM(F15,L15,R15,X15,AD15,AJ15,AP15,AV15,BB15)</f>
        <v>93</v>
      </c>
      <c r="BI15" s="167"/>
      <c r="BJ15" s="168">
        <f>SUM(H15,N15,T15,Z15,AF15,AL15,AR15,AX15,BD15)</f>
        <v>50.45929</v>
      </c>
      <c r="BK15" s="169">
        <f aca="true" t="shared" si="3" ref="BK15:BK27">BG15+BJ15</f>
        <v>52.041810000000005</v>
      </c>
    </row>
    <row r="16" spans="1:63" s="170" customFormat="1" ht="18">
      <c r="A16" s="163">
        <v>3</v>
      </c>
      <c r="B16" s="164" t="s">
        <v>5</v>
      </c>
      <c r="C16" s="165">
        <v>0</v>
      </c>
      <c r="D16" s="166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9</v>
      </c>
      <c r="AT16" s="165">
        <v>22.117020833333335</v>
      </c>
      <c r="AU16" s="165">
        <v>10.61617</v>
      </c>
      <c r="AV16" s="165">
        <v>140</v>
      </c>
      <c r="AW16" s="165">
        <v>116.21368749999999</v>
      </c>
      <c r="AX16" s="165">
        <v>55.78257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6">
        <f t="shared" si="0"/>
        <v>9</v>
      </c>
      <c r="BF16" s="167"/>
      <c r="BG16" s="171">
        <f t="shared" si="1"/>
        <v>10.61617</v>
      </c>
      <c r="BH16" s="167">
        <f t="shared" si="2"/>
        <v>140</v>
      </c>
      <c r="BI16" s="167"/>
      <c r="BJ16" s="168">
        <f>SUM(H16,N16,T16,Z16,AF16,AL16,AR16,AX16,BD16)</f>
        <v>55.78257</v>
      </c>
      <c r="BK16" s="169">
        <f t="shared" si="3"/>
        <v>66.39874</v>
      </c>
    </row>
    <row r="17" spans="1:63" s="170" customFormat="1" ht="18">
      <c r="A17" s="163">
        <v>4</v>
      </c>
      <c r="B17" s="164" t="s">
        <v>9</v>
      </c>
      <c r="C17" s="165">
        <v>3</v>
      </c>
      <c r="D17" s="166">
        <v>1500</v>
      </c>
      <c r="E17" s="165">
        <v>1.37486</v>
      </c>
      <c r="F17" s="165">
        <v>13</v>
      </c>
      <c r="G17" s="165">
        <v>6700</v>
      </c>
      <c r="H17" s="165">
        <v>1.6070200000000001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1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72">
        <v>1</v>
      </c>
      <c r="AE17" s="165">
        <v>0</v>
      </c>
      <c r="AF17" s="165">
        <v>0.324</v>
      </c>
      <c r="AG17" s="165">
        <v>1</v>
      </c>
      <c r="AH17" s="165">
        <v>0.4</v>
      </c>
      <c r="AI17" s="165">
        <v>0.12412</v>
      </c>
      <c r="AJ17" s="165">
        <v>6</v>
      </c>
      <c r="AK17" s="165">
        <v>2</v>
      </c>
      <c r="AL17" s="165">
        <v>1.9371399999999999</v>
      </c>
      <c r="AM17" s="165">
        <v>0</v>
      </c>
      <c r="AN17" s="165">
        <v>0</v>
      </c>
      <c r="AO17" s="165">
        <v>0</v>
      </c>
      <c r="AP17" s="165">
        <v>6</v>
      </c>
      <c r="AQ17" s="165">
        <v>0</v>
      </c>
      <c r="AR17" s="165">
        <v>0</v>
      </c>
      <c r="AS17" s="165">
        <v>11</v>
      </c>
      <c r="AT17" s="165">
        <v>5.300000000000001</v>
      </c>
      <c r="AU17" s="165">
        <v>6.00414</v>
      </c>
      <c r="AV17" s="165">
        <v>95</v>
      </c>
      <c r="AW17" s="165">
        <v>38.230000000000004</v>
      </c>
      <c r="AX17" s="165">
        <v>12.01839</v>
      </c>
      <c r="AY17" s="165">
        <v>0</v>
      </c>
      <c r="AZ17" s="165">
        <v>0</v>
      </c>
      <c r="BA17" s="165">
        <v>0</v>
      </c>
      <c r="BB17" s="165">
        <v>0</v>
      </c>
      <c r="BC17" s="165">
        <v>0</v>
      </c>
      <c r="BD17" s="165">
        <v>0</v>
      </c>
      <c r="BE17" s="166">
        <f t="shared" si="0"/>
        <v>15</v>
      </c>
      <c r="BF17" s="167"/>
      <c r="BG17" s="168">
        <f t="shared" si="1"/>
        <v>7.503119999999999</v>
      </c>
      <c r="BH17" s="167">
        <f t="shared" si="2"/>
        <v>122</v>
      </c>
      <c r="BI17" s="167"/>
      <c r="BJ17" s="168">
        <f>SUM(H17,N17,T17,Z17,AF17,AL17,AR17,AX17,BD17)</f>
        <v>15.88655</v>
      </c>
      <c r="BK17" s="169">
        <f t="shared" si="3"/>
        <v>23.38967</v>
      </c>
    </row>
    <row r="18" spans="1:63" s="170" customFormat="1" ht="18">
      <c r="A18" s="163">
        <v>5</v>
      </c>
      <c r="B18" s="164" t="s">
        <v>11</v>
      </c>
      <c r="C18" s="165">
        <v>6</v>
      </c>
      <c r="D18" s="166">
        <v>3556</v>
      </c>
      <c r="E18" s="165">
        <v>3.33717</v>
      </c>
      <c r="F18" s="165">
        <v>7</v>
      </c>
      <c r="G18" s="165">
        <v>1582.69</v>
      </c>
      <c r="H18" s="165">
        <v>0.70012</v>
      </c>
      <c r="I18" s="165">
        <v>0</v>
      </c>
      <c r="J18" s="165">
        <v>0</v>
      </c>
      <c r="K18" s="181">
        <v>0</v>
      </c>
      <c r="L18" s="165">
        <v>0</v>
      </c>
      <c r="M18" s="165">
        <v>0</v>
      </c>
      <c r="N18" s="181">
        <v>0</v>
      </c>
      <c r="O18" s="166">
        <v>5</v>
      </c>
      <c r="P18" s="166">
        <v>10.975</v>
      </c>
      <c r="Q18" s="181">
        <v>5.06661</v>
      </c>
      <c r="R18" s="166">
        <v>18</v>
      </c>
      <c r="S18" s="166">
        <v>0</v>
      </c>
      <c r="T18" s="181">
        <v>1.8462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5">
        <v>4</v>
      </c>
      <c r="AK18" s="165">
        <v>1934.52</v>
      </c>
      <c r="AL18" s="165">
        <v>0.99538</v>
      </c>
      <c r="AM18" s="165">
        <v>6</v>
      </c>
      <c r="AN18" s="165">
        <v>3.35</v>
      </c>
      <c r="AO18" s="165">
        <v>15.98847</v>
      </c>
      <c r="AP18" s="165">
        <v>16</v>
      </c>
      <c r="AQ18" s="165">
        <v>1339</v>
      </c>
      <c r="AR18" s="165">
        <v>2.21513</v>
      </c>
      <c r="AS18" s="165">
        <v>22</v>
      </c>
      <c r="AT18" s="193">
        <v>25.28</v>
      </c>
      <c r="AU18" s="165">
        <v>21.55177</v>
      </c>
      <c r="AV18" s="165">
        <v>77</v>
      </c>
      <c r="AW18" s="193">
        <v>668.3</v>
      </c>
      <c r="AX18" s="165">
        <v>44.52203</v>
      </c>
      <c r="AY18" s="165">
        <v>0</v>
      </c>
      <c r="AZ18" s="165">
        <v>0</v>
      </c>
      <c r="BA18" s="165">
        <v>0</v>
      </c>
      <c r="BB18" s="165">
        <v>0</v>
      </c>
      <c r="BC18" s="165">
        <v>0</v>
      </c>
      <c r="BD18" s="165">
        <v>0</v>
      </c>
      <c r="BE18" s="166">
        <f t="shared" si="0"/>
        <v>39</v>
      </c>
      <c r="BF18" s="167"/>
      <c r="BG18" s="168">
        <f t="shared" si="1"/>
        <v>45.944019999999995</v>
      </c>
      <c r="BH18" s="167">
        <f t="shared" si="2"/>
        <v>122</v>
      </c>
      <c r="BI18" s="167"/>
      <c r="BJ18" s="168">
        <f aca="true" t="shared" si="4" ref="BJ18:BJ26">SUM(H18,N18,T18,Z18,AF18,AL18,AR18,AX18,BD18)</f>
        <v>50.27886</v>
      </c>
      <c r="BK18" s="169">
        <f t="shared" si="3"/>
        <v>96.22288</v>
      </c>
    </row>
    <row r="19" spans="1:63" s="207" customFormat="1" ht="18">
      <c r="A19" s="201">
        <v>6</v>
      </c>
      <c r="B19" s="202" t="s">
        <v>1</v>
      </c>
      <c r="C19" s="172">
        <v>4</v>
      </c>
      <c r="D19" s="203">
        <v>22690.32</v>
      </c>
      <c r="E19" s="172">
        <v>5.6735</v>
      </c>
      <c r="F19" s="172">
        <v>56</v>
      </c>
      <c r="G19" s="172">
        <v>28887.84</v>
      </c>
      <c r="H19" s="172">
        <v>18.84718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>
        <v>13</v>
      </c>
      <c r="AH19" s="172">
        <v>31.61</v>
      </c>
      <c r="AI19" s="172">
        <v>3.849</v>
      </c>
      <c r="AJ19" s="172">
        <v>27</v>
      </c>
      <c r="AK19" s="172">
        <v>11</v>
      </c>
      <c r="AL19" s="172">
        <v>6.28244</v>
      </c>
      <c r="AM19" s="172">
        <v>4</v>
      </c>
      <c r="AN19" s="172">
        <v>3.32</v>
      </c>
      <c r="AO19" s="172">
        <v>2.16255</v>
      </c>
      <c r="AP19" s="172">
        <v>28</v>
      </c>
      <c r="AQ19" s="172">
        <v>3.48</v>
      </c>
      <c r="AR19" s="172">
        <v>37.90155</v>
      </c>
      <c r="AS19" s="172">
        <v>21</v>
      </c>
      <c r="AT19" s="172">
        <v>10.3</v>
      </c>
      <c r="AU19" s="172">
        <v>10.25722</v>
      </c>
      <c r="AV19" s="172">
        <v>112</v>
      </c>
      <c r="AW19" s="172">
        <v>61.35</v>
      </c>
      <c r="AX19" s="172">
        <v>57.60081</v>
      </c>
      <c r="AY19" s="204">
        <v>0</v>
      </c>
      <c r="AZ19" s="204">
        <v>0</v>
      </c>
      <c r="BA19" s="204">
        <v>0</v>
      </c>
      <c r="BB19" s="204">
        <v>0</v>
      </c>
      <c r="BC19" s="204">
        <v>0</v>
      </c>
      <c r="BD19" s="204">
        <v>0</v>
      </c>
      <c r="BE19" s="166">
        <f t="shared" si="0"/>
        <v>42</v>
      </c>
      <c r="BF19" s="205"/>
      <c r="BG19" s="206">
        <f t="shared" si="1"/>
        <v>21.94227</v>
      </c>
      <c r="BH19" s="167">
        <f t="shared" si="2"/>
        <v>223</v>
      </c>
      <c r="BI19" s="205"/>
      <c r="BJ19" s="206">
        <f t="shared" si="4"/>
        <v>120.63198</v>
      </c>
      <c r="BK19" s="169">
        <f t="shared" si="3"/>
        <v>142.57425</v>
      </c>
    </row>
    <row r="20" spans="1:63" s="170" customFormat="1" ht="18">
      <c r="A20" s="163">
        <v>7</v>
      </c>
      <c r="B20" s="164" t="s">
        <v>10</v>
      </c>
      <c r="C20" s="165">
        <v>0</v>
      </c>
      <c r="D20" s="166">
        <v>0</v>
      </c>
      <c r="E20" s="165">
        <v>0</v>
      </c>
      <c r="F20" s="165">
        <v>11</v>
      </c>
      <c r="G20" s="165">
        <v>26200</v>
      </c>
      <c r="H20" s="165">
        <v>1.2195</v>
      </c>
      <c r="I20" s="165">
        <v>0</v>
      </c>
      <c r="J20" s="165">
        <v>0</v>
      </c>
      <c r="K20" s="165">
        <v>0</v>
      </c>
      <c r="L20" s="165">
        <v>16</v>
      </c>
      <c r="M20" s="165">
        <v>0.5</v>
      </c>
      <c r="N20" s="165">
        <v>1.61806</v>
      </c>
      <c r="O20" s="165">
        <v>0</v>
      </c>
      <c r="P20" s="165">
        <v>0</v>
      </c>
      <c r="Q20" s="165">
        <v>0</v>
      </c>
      <c r="R20" s="165">
        <v>2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6</v>
      </c>
      <c r="Y20" s="165">
        <v>1.1</v>
      </c>
      <c r="Z20" s="165">
        <v>0.39855</v>
      </c>
      <c r="AA20" s="165">
        <v>0</v>
      </c>
      <c r="AB20" s="165">
        <v>0</v>
      </c>
      <c r="AC20" s="165">
        <v>0</v>
      </c>
      <c r="AD20" s="165">
        <v>14</v>
      </c>
      <c r="AE20" s="165">
        <v>3695</v>
      </c>
      <c r="AF20" s="165">
        <v>2.86773</v>
      </c>
      <c r="AG20" s="165">
        <v>0</v>
      </c>
      <c r="AH20" s="165">
        <v>0</v>
      </c>
      <c r="AI20" s="165">
        <v>0</v>
      </c>
      <c r="AJ20" s="165">
        <v>1</v>
      </c>
      <c r="AK20" s="165">
        <v>2</v>
      </c>
      <c r="AL20" s="165">
        <v>0</v>
      </c>
      <c r="AM20" s="165">
        <v>0</v>
      </c>
      <c r="AN20" s="165">
        <v>0</v>
      </c>
      <c r="AO20" s="165">
        <v>0</v>
      </c>
      <c r="AP20" s="165">
        <v>52</v>
      </c>
      <c r="AQ20" s="165">
        <v>24.3</v>
      </c>
      <c r="AR20" s="165">
        <v>12.3825</v>
      </c>
      <c r="AS20" s="165">
        <v>1</v>
      </c>
      <c r="AT20" s="165">
        <v>0.25</v>
      </c>
      <c r="AU20" s="165">
        <v>0.294</v>
      </c>
      <c r="AV20" s="165">
        <v>97</v>
      </c>
      <c r="AW20" s="165">
        <v>52.6</v>
      </c>
      <c r="AX20" s="165">
        <v>7.37519</v>
      </c>
      <c r="AY20" s="165">
        <v>0</v>
      </c>
      <c r="AZ20" s="165">
        <v>0</v>
      </c>
      <c r="BA20" s="165">
        <v>0</v>
      </c>
      <c r="BB20" s="165">
        <v>0</v>
      </c>
      <c r="BC20" s="165">
        <v>0</v>
      </c>
      <c r="BD20" s="165">
        <v>0</v>
      </c>
      <c r="BE20" s="166">
        <f t="shared" si="0"/>
        <v>1</v>
      </c>
      <c r="BF20" s="167"/>
      <c r="BG20" s="168">
        <f t="shared" si="1"/>
        <v>0.294</v>
      </c>
      <c r="BH20" s="167">
        <f t="shared" si="2"/>
        <v>199</v>
      </c>
      <c r="BI20" s="167"/>
      <c r="BJ20" s="168">
        <f t="shared" si="4"/>
        <v>25.86153</v>
      </c>
      <c r="BK20" s="169">
        <f t="shared" si="3"/>
        <v>26.15553</v>
      </c>
    </row>
    <row r="21" spans="1:63" s="170" customFormat="1" ht="18">
      <c r="A21" s="163">
        <v>8</v>
      </c>
      <c r="B21" s="164" t="s">
        <v>6</v>
      </c>
      <c r="C21" s="165">
        <v>4</v>
      </c>
      <c r="D21" s="166">
        <v>0</v>
      </c>
      <c r="E21" s="165">
        <v>1.73865</v>
      </c>
      <c r="F21" s="165">
        <v>20</v>
      </c>
      <c r="G21" s="165">
        <v>19479</v>
      </c>
      <c r="H21" s="165">
        <v>7.38438</v>
      </c>
      <c r="I21" s="165">
        <v>1</v>
      </c>
      <c r="J21" s="165">
        <v>0</v>
      </c>
      <c r="K21" s="165">
        <v>1.31102</v>
      </c>
      <c r="L21" s="165">
        <v>7</v>
      </c>
      <c r="M21" s="165">
        <v>5.63</v>
      </c>
      <c r="N21" s="165">
        <v>1.53465</v>
      </c>
      <c r="O21" s="165">
        <v>0</v>
      </c>
      <c r="P21" s="165">
        <v>0</v>
      </c>
      <c r="Q21" s="165">
        <v>0</v>
      </c>
      <c r="R21" s="165">
        <v>25</v>
      </c>
      <c r="S21" s="165">
        <v>5</v>
      </c>
      <c r="T21" s="165">
        <v>5.689455</v>
      </c>
      <c r="U21" s="165">
        <v>0</v>
      </c>
      <c r="V21" s="165">
        <v>0</v>
      </c>
      <c r="W21" s="165">
        <v>0</v>
      </c>
      <c r="X21" s="165">
        <v>0</v>
      </c>
      <c r="Y21" s="165">
        <v>0</v>
      </c>
      <c r="Z21" s="165">
        <v>0</v>
      </c>
      <c r="AA21" s="165">
        <v>0</v>
      </c>
      <c r="AB21" s="165">
        <v>0</v>
      </c>
      <c r="AC21" s="165">
        <v>0</v>
      </c>
      <c r="AD21" s="165">
        <v>12</v>
      </c>
      <c r="AE21" s="165">
        <v>0</v>
      </c>
      <c r="AF21" s="165">
        <v>5.60597</v>
      </c>
      <c r="AG21" s="165">
        <v>0</v>
      </c>
      <c r="AH21" s="165">
        <v>0</v>
      </c>
      <c r="AI21" s="165">
        <v>0</v>
      </c>
      <c r="AJ21" s="165">
        <v>17</v>
      </c>
      <c r="AK21" s="165">
        <v>0.045</v>
      </c>
      <c r="AL21" s="165">
        <v>2.76308</v>
      </c>
      <c r="AM21" s="165">
        <v>0</v>
      </c>
      <c r="AN21" s="165">
        <v>0</v>
      </c>
      <c r="AO21" s="165">
        <v>0</v>
      </c>
      <c r="AP21" s="165">
        <v>35</v>
      </c>
      <c r="AQ21" s="165">
        <v>2</v>
      </c>
      <c r="AR21" s="165">
        <v>7.29734</v>
      </c>
      <c r="AS21" s="165">
        <v>6</v>
      </c>
      <c r="AT21" s="165">
        <v>0</v>
      </c>
      <c r="AU21" s="165">
        <v>8.974505</v>
      </c>
      <c r="AV21" s="165">
        <v>48</v>
      </c>
      <c r="AW21" s="165">
        <v>7.1</v>
      </c>
      <c r="AX21" s="165">
        <v>11.63063</v>
      </c>
      <c r="AY21" s="165">
        <v>0</v>
      </c>
      <c r="AZ21" s="165">
        <v>0</v>
      </c>
      <c r="BA21" s="165">
        <v>0</v>
      </c>
      <c r="BB21" s="165">
        <v>0</v>
      </c>
      <c r="BC21" s="165">
        <v>0</v>
      </c>
      <c r="BD21" s="165">
        <v>0</v>
      </c>
      <c r="BE21" s="166">
        <f t="shared" si="0"/>
        <v>11</v>
      </c>
      <c r="BF21" s="167"/>
      <c r="BG21" s="168">
        <f t="shared" si="1"/>
        <v>12.024175</v>
      </c>
      <c r="BH21" s="167">
        <f t="shared" si="2"/>
        <v>164</v>
      </c>
      <c r="BI21" s="167"/>
      <c r="BJ21" s="168">
        <f t="shared" si="4"/>
        <v>41.90550499999999</v>
      </c>
      <c r="BK21" s="169">
        <f t="shared" si="3"/>
        <v>53.92967999999999</v>
      </c>
    </row>
    <row r="22" spans="1:63" s="170" customFormat="1" ht="18">
      <c r="A22" s="163">
        <v>9</v>
      </c>
      <c r="B22" s="164" t="s">
        <v>7</v>
      </c>
      <c r="C22" s="165">
        <v>10</v>
      </c>
      <c r="D22" s="166">
        <v>12316.466666666667</v>
      </c>
      <c r="E22" s="165">
        <v>5.54241</v>
      </c>
      <c r="F22" s="165">
        <v>3</v>
      </c>
      <c r="G22" s="165">
        <v>626.3888888888889</v>
      </c>
      <c r="H22" s="165">
        <v>0.281875</v>
      </c>
      <c r="I22" s="165">
        <v>0</v>
      </c>
      <c r="J22" s="165">
        <v>0</v>
      </c>
      <c r="K22" s="165">
        <v>0</v>
      </c>
      <c r="L22" s="165">
        <v>1</v>
      </c>
      <c r="M22" s="165">
        <v>4.111670588235294</v>
      </c>
      <c r="N22" s="165">
        <v>0.87373</v>
      </c>
      <c r="O22" s="165">
        <v>4</v>
      </c>
      <c r="P22" s="165">
        <v>4.509411309062742</v>
      </c>
      <c r="Q22" s="165">
        <v>2.910825</v>
      </c>
      <c r="R22" s="165">
        <v>15</v>
      </c>
      <c r="S22" s="165">
        <v>2.145712</v>
      </c>
      <c r="T22" s="165">
        <v>1.34107</v>
      </c>
      <c r="U22" s="165">
        <v>0</v>
      </c>
      <c r="V22" s="165">
        <v>0</v>
      </c>
      <c r="W22" s="165">
        <v>0</v>
      </c>
      <c r="X22" s="165">
        <v>2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16</v>
      </c>
      <c r="AE22" s="165">
        <v>485.7142857142857</v>
      </c>
      <c r="AF22" s="165">
        <v>0.17</v>
      </c>
      <c r="AG22" s="165">
        <v>1</v>
      </c>
      <c r="AH22" s="165">
        <v>0.25</v>
      </c>
      <c r="AI22" s="165">
        <v>0.056</v>
      </c>
      <c r="AJ22" s="165">
        <v>7</v>
      </c>
      <c r="AK22" s="165">
        <v>5.204312114989733</v>
      </c>
      <c r="AL22" s="165">
        <v>1.26725</v>
      </c>
      <c r="AM22" s="165">
        <v>0</v>
      </c>
      <c r="AN22" s="165">
        <v>0</v>
      </c>
      <c r="AO22" s="165">
        <v>0</v>
      </c>
      <c r="AP22" s="165">
        <v>22</v>
      </c>
      <c r="AQ22" s="165">
        <v>13.73980367426366</v>
      </c>
      <c r="AR22" s="165">
        <v>16.7766</v>
      </c>
      <c r="AS22" s="165">
        <v>7</v>
      </c>
      <c r="AT22" s="165">
        <v>7.317700040209088</v>
      </c>
      <c r="AU22" s="165">
        <v>4.54978</v>
      </c>
      <c r="AV22" s="165">
        <v>30</v>
      </c>
      <c r="AW22" s="165">
        <v>12.168364362799382</v>
      </c>
      <c r="AX22" s="165">
        <v>9.28742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7">
        <f t="shared" si="0"/>
        <v>22</v>
      </c>
      <c r="BF22" s="167"/>
      <c r="BG22" s="168">
        <f t="shared" si="1"/>
        <v>13.059014999999999</v>
      </c>
      <c r="BH22" s="167">
        <f t="shared" si="2"/>
        <v>96</v>
      </c>
      <c r="BI22" s="167"/>
      <c r="BJ22" s="168">
        <f t="shared" si="4"/>
        <v>29.997944999999994</v>
      </c>
      <c r="BK22" s="169">
        <f t="shared" si="3"/>
        <v>43.05695999999999</v>
      </c>
    </row>
    <row r="23" spans="1:63" s="170" customFormat="1" ht="18">
      <c r="A23" s="163">
        <v>10</v>
      </c>
      <c r="B23" s="164" t="s">
        <v>0</v>
      </c>
      <c r="C23" s="165">
        <v>3</v>
      </c>
      <c r="D23" s="166">
        <v>3380</v>
      </c>
      <c r="E23" s="165">
        <v>1.10676</v>
      </c>
      <c r="F23" s="165">
        <v>34</v>
      </c>
      <c r="G23" s="165">
        <v>98797</v>
      </c>
      <c r="H23" s="165">
        <v>9.07207</v>
      </c>
      <c r="I23" s="165">
        <v>0</v>
      </c>
      <c r="J23" s="165">
        <v>0</v>
      </c>
      <c r="K23" s="165">
        <v>0</v>
      </c>
      <c r="L23" s="165">
        <v>15</v>
      </c>
      <c r="M23" s="165">
        <v>13.5</v>
      </c>
      <c r="N23" s="165">
        <v>0.57224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9</v>
      </c>
      <c r="Y23" s="165">
        <v>36353</v>
      </c>
      <c r="Z23" s="165">
        <v>3.97279</v>
      </c>
      <c r="AA23" s="165">
        <v>2</v>
      </c>
      <c r="AB23" s="165">
        <v>7500</v>
      </c>
      <c r="AC23" s="165">
        <v>0.50361</v>
      </c>
      <c r="AD23" s="165">
        <v>6</v>
      </c>
      <c r="AE23" s="165">
        <v>12870</v>
      </c>
      <c r="AF23" s="165">
        <v>0.62775</v>
      </c>
      <c r="AG23" s="165">
        <v>3</v>
      </c>
      <c r="AH23" s="165">
        <v>2</v>
      </c>
      <c r="AI23" s="165">
        <v>0</v>
      </c>
      <c r="AJ23" s="165">
        <v>8</v>
      </c>
      <c r="AK23" s="165">
        <v>2.75</v>
      </c>
      <c r="AL23" s="165">
        <v>1.56666</v>
      </c>
      <c r="AM23" s="165">
        <v>1</v>
      </c>
      <c r="AN23" s="165">
        <v>1.8</v>
      </c>
      <c r="AO23" s="165">
        <v>0.144</v>
      </c>
      <c r="AP23" s="165">
        <v>9</v>
      </c>
      <c r="AQ23" s="165">
        <v>10.1</v>
      </c>
      <c r="AR23" s="165">
        <v>2.61824</v>
      </c>
      <c r="AS23" s="165">
        <v>2</v>
      </c>
      <c r="AT23" s="165">
        <v>3</v>
      </c>
      <c r="AU23" s="165">
        <v>0.19799</v>
      </c>
      <c r="AV23" s="165">
        <v>86</v>
      </c>
      <c r="AW23" s="165">
        <v>118.3</v>
      </c>
      <c r="AX23" s="165">
        <v>22.84604</v>
      </c>
      <c r="AY23" s="165">
        <v>0</v>
      </c>
      <c r="AZ23" s="165">
        <v>0</v>
      </c>
      <c r="BA23" s="165">
        <v>0</v>
      </c>
      <c r="BB23" s="165"/>
      <c r="BC23" s="165">
        <v>0</v>
      </c>
      <c r="BD23" s="165">
        <v>0</v>
      </c>
      <c r="BE23" s="166">
        <f t="shared" si="0"/>
        <v>11</v>
      </c>
      <c r="BF23" s="167"/>
      <c r="BG23" s="168">
        <f t="shared" si="1"/>
        <v>1.95236</v>
      </c>
      <c r="BH23" s="167">
        <f t="shared" si="2"/>
        <v>167</v>
      </c>
      <c r="BI23" s="167"/>
      <c r="BJ23" s="168">
        <f t="shared" si="4"/>
        <v>41.27579</v>
      </c>
      <c r="BK23" s="169">
        <f t="shared" si="3"/>
        <v>43.22815</v>
      </c>
    </row>
    <row r="24" spans="1:63" s="170" customFormat="1" ht="18">
      <c r="A24" s="163">
        <v>11</v>
      </c>
      <c r="B24" s="164" t="s">
        <v>8</v>
      </c>
      <c r="C24" s="165">
        <v>1</v>
      </c>
      <c r="D24" s="166">
        <v>5742</v>
      </c>
      <c r="E24" s="165">
        <v>2.427</v>
      </c>
      <c r="F24" s="165">
        <v>5</v>
      </c>
      <c r="G24" s="165">
        <v>800</v>
      </c>
      <c r="H24" s="165">
        <v>0.46575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4</v>
      </c>
      <c r="P24" s="165">
        <v>2.27</v>
      </c>
      <c r="Q24" s="165">
        <v>3.545</v>
      </c>
      <c r="R24" s="165">
        <v>25</v>
      </c>
      <c r="S24" s="165">
        <v>15.25</v>
      </c>
      <c r="T24" s="165">
        <v>9.48773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16</v>
      </c>
      <c r="AE24" s="165">
        <v>500</v>
      </c>
      <c r="AF24" s="165">
        <v>1.4805</v>
      </c>
      <c r="AG24" s="165">
        <v>0</v>
      </c>
      <c r="AH24" s="165">
        <v>0</v>
      </c>
      <c r="AI24" s="165">
        <v>0</v>
      </c>
      <c r="AJ24" s="165">
        <v>1</v>
      </c>
      <c r="AK24" s="165">
        <v>200</v>
      </c>
      <c r="AL24" s="165">
        <v>0.3075</v>
      </c>
      <c r="AM24" s="165">
        <v>3</v>
      </c>
      <c r="AN24" s="165">
        <v>1.78</v>
      </c>
      <c r="AO24" s="165">
        <v>3.94325</v>
      </c>
      <c r="AP24" s="165">
        <v>7</v>
      </c>
      <c r="AQ24" s="165">
        <v>0.5</v>
      </c>
      <c r="AR24" s="165">
        <v>0.35625</v>
      </c>
      <c r="AS24" s="165">
        <v>12</v>
      </c>
      <c r="AT24" s="165">
        <v>11.22</v>
      </c>
      <c r="AU24" s="165">
        <v>19.32618</v>
      </c>
      <c r="AV24" s="165">
        <v>11</v>
      </c>
      <c r="AW24" s="165">
        <v>0.25</v>
      </c>
      <c r="AX24" s="165">
        <v>0.98554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6">
        <f t="shared" si="0"/>
        <v>20</v>
      </c>
      <c r="BF24" s="167"/>
      <c r="BG24" s="168">
        <f t="shared" si="1"/>
        <v>29.24143</v>
      </c>
      <c r="BH24" s="167">
        <f t="shared" si="2"/>
        <v>65</v>
      </c>
      <c r="BI24" s="167"/>
      <c r="BJ24" s="168">
        <f t="shared" si="4"/>
        <v>13.083269999999999</v>
      </c>
      <c r="BK24" s="169">
        <f t="shared" si="3"/>
        <v>42.3247</v>
      </c>
    </row>
    <row r="25" spans="1:63" s="170" customFormat="1" ht="18">
      <c r="A25" s="163">
        <v>12</v>
      </c>
      <c r="B25" s="164" t="s">
        <v>4</v>
      </c>
      <c r="C25" s="165">
        <v>0</v>
      </c>
      <c r="D25" s="166">
        <v>0</v>
      </c>
      <c r="E25" s="165">
        <v>0</v>
      </c>
      <c r="F25" s="165">
        <v>3</v>
      </c>
      <c r="G25" s="165">
        <v>2292</v>
      </c>
      <c r="H25" s="165">
        <v>0.0095</v>
      </c>
      <c r="I25" s="179">
        <v>0</v>
      </c>
      <c r="J25" s="180">
        <v>0</v>
      </c>
      <c r="K25" s="179">
        <v>0</v>
      </c>
      <c r="L25" s="179">
        <v>3</v>
      </c>
      <c r="M25" s="179">
        <v>0</v>
      </c>
      <c r="N25" s="179">
        <v>0.013</v>
      </c>
      <c r="O25" s="165">
        <v>0</v>
      </c>
      <c r="P25" s="165">
        <v>0</v>
      </c>
      <c r="Q25" s="165">
        <v>0</v>
      </c>
      <c r="R25" s="165">
        <v>0</v>
      </c>
      <c r="S25" s="165">
        <v>0</v>
      </c>
      <c r="T25" s="165">
        <v>0</v>
      </c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>
        <v>0</v>
      </c>
      <c r="AJ25" s="165">
        <v>2</v>
      </c>
      <c r="AK25" s="165">
        <v>0</v>
      </c>
      <c r="AL25" s="165">
        <v>0</v>
      </c>
      <c r="AM25" s="165">
        <v>0</v>
      </c>
      <c r="AN25" s="165">
        <v>0</v>
      </c>
      <c r="AO25" s="165">
        <v>0</v>
      </c>
      <c r="AP25" s="165">
        <v>3</v>
      </c>
      <c r="AQ25" s="165">
        <v>0.4</v>
      </c>
      <c r="AR25" s="165">
        <v>0.52437</v>
      </c>
      <c r="AS25" s="165">
        <v>8</v>
      </c>
      <c r="AT25" s="165">
        <v>6</v>
      </c>
      <c r="AU25" s="165">
        <v>6.379845</v>
      </c>
      <c r="AV25" s="165">
        <v>41</v>
      </c>
      <c r="AW25" s="165">
        <v>22</v>
      </c>
      <c r="AX25" s="165">
        <v>13.90746</v>
      </c>
      <c r="AY25" s="165">
        <v>0</v>
      </c>
      <c r="AZ25" s="165">
        <v>0</v>
      </c>
      <c r="BA25" s="165">
        <v>0</v>
      </c>
      <c r="BB25" s="165">
        <v>0</v>
      </c>
      <c r="BC25" s="165">
        <v>0</v>
      </c>
      <c r="BD25" s="165">
        <v>0</v>
      </c>
      <c r="BE25" s="166">
        <f>SUM(C25,I25,O25,U25,AA25,AG25,AM25,AS25,AY25)</f>
        <v>8</v>
      </c>
      <c r="BF25" s="167"/>
      <c r="BG25" s="168">
        <f t="shared" si="1"/>
        <v>6.379845</v>
      </c>
      <c r="BH25" s="167">
        <f t="shared" si="2"/>
        <v>52</v>
      </c>
      <c r="BI25" s="167"/>
      <c r="BJ25" s="168">
        <f t="shared" si="4"/>
        <v>14.45433</v>
      </c>
      <c r="BK25" s="169">
        <f t="shared" si="3"/>
        <v>20.834175000000002</v>
      </c>
    </row>
    <row r="26" spans="1:63" s="170" customFormat="1" ht="18">
      <c r="A26" s="163">
        <v>13</v>
      </c>
      <c r="B26" s="164" t="s">
        <v>3</v>
      </c>
      <c r="C26" s="165">
        <v>1</v>
      </c>
      <c r="D26" s="166">
        <v>0</v>
      </c>
      <c r="E26" s="165">
        <v>0</v>
      </c>
      <c r="F26" s="165">
        <v>31</v>
      </c>
      <c r="G26" s="165">
        <v>10760</v>
      </c>
      <c r="H26" s="165">
        <v>4.9218</v>
      </c>
      <c r="I26" s="165">
        <v>1</v>
      </c>
      <c r="J26" s="165">
        <v>0.1</v>
      </c>
      <c r="K26" s="165">
        <v>1.0595</v>
      </c>
      <c r="L26" s="165">
        <v>9</v>
      </c>
      <c r="M26" s="165">
        <v>17.07</v>
      </c>
      <c r="N26" s="165">
        <v>1.69555</v>
      </c>
      <c r="O26" s="165">
        <v>1</v>
      </c>
      <c r="P26" s="165">
        <v>0</v>
      </c>
      <c r="Q26" s="165">
        <v>0</v>
      </c>
      <c r="R26" s="165">
        <v>1</v>
      </c>
      <c r="S26" s="165">
        <v>1</v>
      </c>
      <c r="T26" s="165">
        <v>0</v>
      </c>
      <c r="U26" s="165">
        <v>0</v>
      </c>
      <c r="V26" s="165">
        <v>0</v>
      </c>
      <c r="W26" s="165">
        <v>0</v>
      </c>
      <c r="X26" s="165">
        <v>0</v>
      </c>
      <c r="Y26" s="165">
        <v>0</v>
      </c>
      <c r="Z26" s="165">
        <v>0</v>
      </c>
      <c r="AA26" s="165">
        <v>0</v>
      </c>
      <c r="AB26" s="165">
        <v>0</v>
      </c>
      <c r="AC26" s="165">
        <v>0</v>
      </c>
      <c r="AD26" s="165">
        <v>116</v>
      </c>
      <c r="AE26" s="165">
        <v>7400</v>
      </c>
      <c r="AF26" s="165">
        <v>0.2125</v>
      </c>
      <c r="AG26" s="165">
        <v>0</v>
      </c>
      <c r="AH26" s="165">
        <v>0</v>
      </c>
      <c r="AI26" s="165">
        <v>0</v>
      </c>
      <c r="AJ26" s="165">
        <v>7</v>
      </c>
      <c r="AK26" s="165">
        <v>7.75</v>
      </c>
      <c r="AL26" s="165">
        <v>5.21488</v>
      </c>
      <c r="AM26" s="165">
        <v>0</v>
      </c>
      <c r="AN26" s="165">
        <v>0</v>
      </c>
      <c r="AO26" s="165">
        <v>0</v>
      </c>
      <c r="AP26" s="165">
        <v>7</v>
      </c>
      <c r="AQ26" s="165">
        <v>22</v>
      </c>
      <c r="AR26" s="165">
        <v>0.48762</v>
      </c>
      <c r="AS26" s="165">
        <v>7</v>
      </c>
      <c r="AT26" s="165">
        <v>4.96</v>
      </c>
      <c r="AU26" s="165">
        <v>4.46738</v>
      </c>
      <c r="AV26" s="165">
        <v>21</v>
      </c>
      <c r="AW26" s="165">
        <v>24.15</v>
      </c>
      <c r="AX26" s="165">
        <v>7.96673</v>
      </c>
      <c r="AY26" s="165">
        <v>0</v>
      </c>
      <c r="AZ26" s="165">
        <v>0</v>
      </c>
      <c r="BA26" s="165">
        <v>0</v>
      </c>
      <c r="BB26" s="165">
        <v>0</v>
      </c>
      <c r="BC26" s="165">
        <v>0</v>
      </c>
      <c r="BD26" s="165">
        <v>0</v>
      </c>
      <c r="BE26" s="166">
        <f t="shared" si="0"/>
        <v>10</v>
      </c>
      <c r="BF26" s="167"/>
      <c r="BG26" s="168">
        <f t="shared" si="1"/>
        <v>5.52688</v>
      </c>
      <c r="BH26" s="167">
        <f t="shared" si="2"/>
        <v>192</v>
      </c>
      <c r="BI26" s="167"/>
      <c r="BJ26" s="168">
        <f t="shared" si="4"/>
        <v>20.49908</v>
      </c>
      <c r="BK26" s="169">
        <f t="shared" si="3"/>
        <v>26.025959999999998</v>
      </c>
    </row>
    <row r="27" spans="1:63" s="111" customFormat="1" ht="16.5">
      <c r="A27" s="117"/>
      <c r="B27" s="118" t="s">
        <v>14</v>
      </c>
      <c r="C27" s="119">
        <f>SUM(C14:C26)</f>
        <v>43</v>
      </c>
      <c r="D27" s="119">
        <f aca="true" t="shared" si="5" ref="D27:BJ27">SUM(D14:D26)</f>
        <v>63997.78666666667</v>
      </c>
      <c r="E27" s="119">
        <f t="shared" si="5"/>
        <v>27.53943</v>
      </c>
      <c r="F27" s="119">
        <f t="shared" si="5"/>
        <v>221</v>
      </c>
      <c r="G27" s="119">
        <f t="shared" si="5"/>
        <v>252035.35539682538</v>
      </c>
      <c r="H27" s="119">
        <f>SUM(H14:H26)</f>
        <v>64.40829500000001</v>
      </c>
      <c r="I27" s="119">
        <f t="shared" si="5"/>
        <v>11</v>
      </c>
      <c r="J27" s="119">
        <f t="shared" si="5"/>
        <v>2.33</v>
      </c>
      <c r="K27" s="119">
        <f t="shared" si="5"/>
        <v>2.9014</v>
      </c>
      <c r="L27" s="119">
        <f t="shared" si="5"/>
        <v>70</v>
      </c>
      <c r="M27" s="119">
        <f t="shared" si="5"/>
        <v>43.38309915966387</v>
      </c>
      <c r="N27" s="119">
        <f t="shared" si="5"/>
        <v>7.28845</v>
      </c>
      <c r="O27" s="119">
        <f t="shared" si="5"/>
        <v>14</v>
      </c>
      <c r="P27" s="119">
        <f t="shared" si="5"/>
        <v>17.754411309062743</v>
      </c>
      <c r="Q27" s="119">
        <f t="shared" si="5"/>
        <v>11.522435</v>
      </c>
      <c r="R27" s="119">
        <f t="shared" si="5"/>
        <v>92</v>
      </c>
      <c r="S27" s="119">
        <f t="shared" si="5"/>
        <v>26.191635076923077</v>
      </c>
      <c r="T27" s="119">
        <f t="shared" si="5"/>
        <v>19.824305000000003</v>
      </c>
      <c r="U27" s="119">
        <f t="shared" si="5"/>
        <v>3</v>
      </c>
      <c r="V27" s="119">
        <f t="shared" si="5"/>
        <v>0.15</v>
      </c>
      <c r="W27" s="119">
        <f t="shared" si="5"/>
        <v>2.09</v>
      </c>
      <c r="X27" s="119">
        <f t="shared" si="5"/>
        <v>22</v>
      </c>
      <c r="Y27" s="119">
        <f t="shared" si="5"/>
        <v>36354.18</v>
      </c>
      <c r="Z27" s="119">
        <f t="shared" si="5"/>
        <v>5.87534</v>
      </c>
      <c r="AA27" s="119">
        <f t="shared" si="5"/>
        <v>9</v>
      </c>
      <c r="AB27" s="119">
        <f t="shared" si="5"/>
        <v>7500</v>
      </c>
      <c r="AC27" s="119">
        <f t="shared" si="5"/>
        <v>2.26304</v>
      </c>
      <c r="AD27" s="119">
        <f t="shared" si="5"/>
        <v>200</v>
      </c>
      <c r="AE27" s="119">
        <f t="shared" si="5"/>
        <v>29425.896103896106</v>
      </c>
      <c r="AF27" s="119">
        <f t="shared" si="5"/>
        <v>14.95351</v>
      </c>
      <c r="AG27" s="119">
        <f t="shared" si="5"/>
        <v>21</v>
      </c>
      <c r="AH27" s="119">
        <f t="shared" si="5"/>
        <v>36.26</v>
      </c>
      <c r="AI27" s="119">
        <f t="shared" si="5"/>
        <v>5.19076</v>
      </c>
      <c r="AJ27" s="119">
        <f t="shared" si="5"/>
        <v>81</v>
      </c>
      <c r="AK27" s="119">
        <f t="shared" si="5"/>
        <v>2165.2693121149896</v>
      </c>
      <c r="AL27" s="119">
        <f t="shared" si="5"/>
        <v>20.33433</v>
      </c>
      <c r="AM27" s="119">
        <f t="shared" si="5"/>
        <v>19</v>
      </c>
      <c r="AN27" s="119">
        <f t="shared" si="5"/>
        <v>18.5</v>
      </c>
      <c r="AO27" s="119">
        <f t="shared" si="5"/>
        <v>24.358639999999998</v>
      </c>
      <c r="AP27" s="119">
        <f t="shared" si="5"/>
        <v>217</v>
      </c>
      <c r="AQ27" s="119">
        <f t="shared" si="5"/>
        <v>1428.643999574036</v>
      </c>
      <c r="AR27" s="127">
        <f t="shared" si="5"/>
        <v>104.67571000000001</v>
      </c>
      <c r="AS27" s="119">
        <f t="shared" si="5"/>
        <v>122</v>
      </c>
      <c r="AT27" s="119">
        <f t="shared" si="5"/>
        <v>99.87772887354242</v>
      </c>
      <c r="AU27" s="119">
        <f t="shared" si="5"/>
        <v>100.95304000000002</v>
      </c>
      <c r="AV27" s="119">
        <f t="shared" si="5"/>
        <v>859</v>
      </c>
      <c r="AW27" s="119">
        <f t="shared" si="5"/>
        <v>1183.1983213940496</v>
      </c>
      <c r="AX27" s="119">
        <f t="shared" si="5"/>
        <v>294.0503</v>
      </c>
      <c r="AY27" s="119">
        <f t="shared" si="5"/>
        <v>0</v>
      </c>
      <c r="AZ27" s="119">
        <f t="shared" si="5"/>
        <v>0</v>
      </c>
      <c r="BA27" s="119">
        <f t="shared" si="5"/>
        <v>0</v>
      </c>
      <c r="BB27" s="119">
        <f t="shared" si="5"/>
        <v>0</v>
      </c>
      <c r="BC27" s="119">
        <f t="shared" si="5"/>
        <v>0</v>
      </c>
      <c r="BD27" s="119">
        <f t="shared" si="5"/>
        <v>0</v>
      </c>
      <c r="BE27" s="120">
        <f>SUM(BE14:BE26)</f>
        <v>242</v>
      </c>
      <c r="BF27" s="119">
        <f t="shared" si="5"/>
        <v>0</v>
      </c>
      <c r="BG27" s="119">
        <f t="shared" si="5"/>
        <v>176.81874499999998</v>
      </c>
      <c r="BH27" s="120">
        <f>SUM(BH14:BH26)</f>
        <v>1762</v>
      </c>
      <c r="BI27" s="119">
        <f t="shared" si="5"/>
        <v>0</v>
      </c>
      <c r="BJ27" s="119">
        <f t="shared" si="5"/>
        <v>542.5485700000002</v>
      </c>
      <c r="BK27" s="208">
        <f t="shared" si="3"/>
        <v>719.3673150000002</v>
      </c>
    </row>
    <row r="28" spans="1:60" ht="15">
      <c r="A28" s="34"/>
      <c r="B28" s="35"/>
      <c r="BE28" s="41"/>
      <c r="BH28" s="41"/>
    </row>
    <row r="29" spans="2:50" s="121" customFormat="1" ht="18">
      <c r="B29" s="122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</row>
    <row r="30" s="121" customFormat="1" ht="15">
      <c r="B30" s="122"/>
    </row>
    <row r="32" spans="57:60" ht="15">
      <c r="BE32" s="41">
        <v>1584</v>
      </c>
      <c r="BH32" s="41">
        <v>1224</v>
      </c>
    </row>
    <row r="33" spans="57:60" ht="15">
      <c r="BE33" s="41">
        <f>BE32-BE27</f>
        <v>1342</v>
      </c>
      <c r="BH33" s="41">
        <f>BH32-BH27</f>
        <v>-538</v>
      </c>
    </row>
  </sheetData>
  <sheetProtection/>
  <mergeCells count="91">
    <mergeCell ref="A10:A12"/>
    <mergeCell ref="B10:B12"/>
    <mergeCell ref="AL12:AL13"/>
    <mergeCell ref="R12:S12"/>
    <mergeCell ref="O10:T10"/>
    <mergeCell ref="AI12:AI13"/>
    <mergeCell ref="O11:Q11"/>
    <mergeCell ref="R11:T11"/>
    <mergeCell ref="U11:W11"/>
    <mergeCell ref="I12:J12"/>
    <mergeCell ref="U12:V12"/>
    <mergeCell ref="C10:H10"/>
    <mergeCell ref="Z12:Z13"/>
    <mergeCell ref="E12:E13"/>
    <mergeCell ref="H12:H13"/>
    <mergeCell ref="K12:K13"/>
    <mergeCell ref="N12:N13"/>
    <mergeCell ref="X12:Y12"/>
    <mergeCell ref="X11:Z11"/>
    <mergeCell ref="O12:P12"/>
    <mergeCell ref="C12:D12"/>
    <mergeCell ref="C11:E11"/>
    <mergeCell ref="F11:H11"/>
    <mergeCell ref="F12:G12"/>
    <mergeCell ref="AF12:AF13"/>
    <mergeCell ref="U10:Z10"/>
    <mergeCell ref="I9:N9"/>
    <mergeCell ref="O9:T9"/>
    <mergeCell ref="U9:Z9"/>
    <mergeCell ref="I10:N10"/>
    <mergeCell ref="AC12:AC13"/>
    <mergeCell ref="I11:K11"/>
    <mergeCell ref="L11:N11"/>
    <mergeCell ref="L12:M12"/>
    <mergeCell ref="A2:T2"/>
    <mergeCell ref="A4:T4"/>
    <mergeCell ref="A6:T6"/>
    <mergeCell ref="C9:H9"/>
    <mergeCell ref="AA9:AF9"/>
    <mergeCell ref="AG11:AI11"/>
    <mergeCell ref="AJ11:AL11"/>
    <mergeCell ref="AG9:AL9"/>
    <mergeCell ref="AA11:AC11"/>
    <mergeCell ref="AD11:AF11"/>
    <mergeCell ref="AG10:AL10"/>
    <mergeCell ref="AG12:AH12"/>
    <mergeCell ref="AJ12:AK12"/>
    <mergeCell ref="AM10:AR10"/>
    <mergeCell ref="Q12:Q13"/>
    <mergeCell ref="T12:T13"/>
    <mergeCell ref="W12:W13"/>
    <mergeCell ref="AA12:AB12"/>
    <mergeCell ref="AD12:AE12"/>
    <mergeCell ref="AM12:AN12"/>
    <mergeCell ref="AA10:AF10"/>
    <mergeCell ref="AM11:AO11"/>
    <mergeCell ref="AP11:AR11"/>
    <mergeCell ref="AS12:AT12"/>
    <mergeCell ref="AV12:AW12"/>
    <mergeCell ref="AP12:AQ12"/>
    <mergeCell ref="AO12:AO13"/>
    <mergeCell ref="AR12:AR13"/>
    <mergeCell ref="AU12:AU13"/>
    <mergeCell ref="AX12:AX13"/>
    <mergeCell ref="BA12:BA13"/>
    <mergeCell ref="AS10:AX10"/>
    <mergeCell ref="AS11:AU11"/>
    <mergeCell ref="AV11:AX11"/>
    <mergeCell ref="AY10:BD10"/>
    <mergeCell ref="AY11:BA11"/>
    <mergeCell ref="BB11:BD11"/>
    <mergeCell ref="AY12:AZ12"/>
    <mergeCell ref="BB12:BC12"/>
    <mergeCell ref="BD12:BD13"/>
    <mergeCell ref="BE10:BJ10"/>
    <mergeCell ref="BE11:BG11"/>
    <mergeCell ref="BH11:BJ11"/>
    <mergeCell ref="BE12:BF12"/>
    <mergeCell ref="BH12:BI12"/>
    <mergeCell ref="BG12:BG13"/>
    <mergeCell ref="BJ12:BJ13"/>
    <mergeCell ref="U2:AL2"/>
    <mergeCell ref="U4:AL4"/>
    <mergeCell ref="U6:AL6"/>
    <mergeCell ref="AM2:BJ2"/>
    <mergeCell ref="AM4:BJ4"/>
    <mergeCell ref="AM6:BJ6"/>
    <mergeCell ref="AS9:AX9"/>
    <mergeCell ref="AY9:BD9"/>
    <mergeCell ref="BE9:BJ9"/>
    <mergeCell ref="AM9:AR9"/>
  </mergeCells>
  <conditionalFormatting sqref="AY14:BD26">
    <cfRule type="cellIs" priority="1" dxfId="0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Jalpaiguri Zilla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</dc:creator>
  <cp:keywords/>
  <dc:description/>
  <cp:lastModifiedBy>Arabinda</cp:lastModifiedBy>
  <cp:lastPrinted>2008-05-07T10:34:58Z</cp:lastPrinted>
  <dcterms:created xsi:type="dcterms:W3CDTF">2006-05-18T07:00:18Z</dcterms:created>
  <dcterms:modified xsi:type="dcterms:W3CDTF">2009-06-15T07:59:53Z</dcterms:modified>
  <cp:category/>
  <cp:version/>
  <cp:contentType/>
  <cp:contentStatus/>
</cp:coreProperties>
</file>